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Paie\Etats Standards\"/>
    </mc:Choice>
  </mc:AlternateContent>
  <xr:revisionPtr revIDLastSave="0" documentId="13_ncr:1_{22973825-BDA5-4BB9-A027-DC4721C0CCF4}" xr6:coauthVersionLast="45" xr6:coauthVersionMax="45" xr10:uidLastSave="{00000000-0000-0000-0000-000000000000}"/>
  <bookViews>
    <workbookView xWindow="28680" yWindow="4320" windowWidth="29040" windowHeight="15840" xr2:uid="{00000000-000D-0000-FFFF-FFFF00000000}"/>
  </bookViews>
  <sheets>
    <sheet name="Analyse Effectifs" sheetId="2" r:id="rId1"/>
    <sheet name="Version" sheetId="47" state="hidden" r:id="rId2"/>
    <sheet name="RIK_PARAMS" sheetId="50" state="veryHidden" r:id="rId3"/>
  </sheets>
  <definedNames>
    <definedName name="HTML_CodePage" hidden="1">1252</definedName>
    <definedName name="HTML_Control" localSheetId="1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'Analyse Effectifs'!$A$1:$I$88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A14" i="2"/>
  <c r="A57" i="2"/>
  <c r="F73" i="2"/>
  <c r="A73" i="2"/>
  <c r="F14" i="2"/>
  <c r="A30" i="2"/>
  <c r="F39" i="2"/>
  <c r="A39" i="2"/>
  <c r="C3" i="2"/>
  <c r="F9" i="2" l="1"/>
  <c r="A9" i="2"/>
  <c r="K2" i="2"/>
  <c r="D9" i="2" s="1"/>
  <c r="J2" i="2"/>
  <c r="A1" i="2"/>
  <c r="O1" i="2"/>
  <c r="A3" i="2"/>
  <c r="I5" i="2"/>
  <c r="A5" i="2"/>
  <c r="F5" i="2"/>
  <c r="G3" i="2"/>
  <c r="D5" i="2"/>
  <c r="E3" i="2"/>
  <c r="H5" i="2" l="1"/>
  <c r="C5" i="2"/>
  <c r="I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3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5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5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7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<sst xmlns="http://schemas.openxmlformats.org/spreadsheetml/2006/main" count="35" uniqueCount="30">
  <si>
    <t>PERIODE</t>
  </si>
  <si>
    <t>DATE DEBUT</t>
  </si>
  <si>
    <t>DATE ANALYSE</t>
  </si>
  <si>
    <t>Office</t>
  </si>
  <si>
    <t>*</t>
  </si>
  <si>
    <t>Vert</t>
  </si>
  <si>
    <t>Thème :</t>
  </si>
  <si>
    <t>Bleu</t>
  </si>
  <si>
    <t>Rouge</t>
  </si>
  <si>
    <t>Orange</t>
  </si>
  <si>
    <t>PRESENTES</t>
  </si>
  <si>
    <t>PRESENTS</t>
  </si>
  <si>
    <t>EFFECTIF FEMININ</t>
  </si>
  <si>
    <t>EFFECTIF MASCULIN</t>
  </si>
  <si>
    <t>EVOLUTION DES EFFECTIFS PAR SEXE SUR LES 12 DERNIERS MOIS</t>
  </si>
  <si>
    <t>EFFECTIFS SUR LES 12 DERNIERS MOIS</t>
  </si>
  <si>
    <t>REPARTITION PAR AGE</t>
  </si>
  <si>
    <t>REPARTITION PAR ANCIENNETE</t>
  </si>
  <si>
    <t>REPARTITION PAR CATEGORIE PROFESSIONNELLE</t>
  </si>
  <si>
    <t>REPARTITION PAR TYPE DE CONTRAT</t>
  </si>
  <si>
    <t>{_x000D_
  "Name": "CacheManager_Analyse Effectifs",_x000D_
  "Column": 3,_x000D_
  "Length": 1,_x000D_
  "IsEncrypted": false_x000D_
}</t>
  </si>
  <si>
    <t>Version</t>
  </si>
  <si>
    <t>Commentaires</t>
  </si>
  <si>
    <t>Date</t>
  </si>
  <si>
    <t>Version initiale</t>
  </si>
  <si>
    <t>Correction formule variation en C5 et I5</t>
  </si>
  <si>
    <t>Jeu d'Essai</t>
  </si>
  <si>
    <t>31/12/2019</t>
  </si>
  <si>
    <t>Correction de l'Ass. Filtre en cellule C3 pour ramener le libellé d'établissement et non le code</t>
  </si>
  <si>
    <t>{_x000D_
  "Formulas": {_x000D_
    "=RIK_AC(\"INF04__;INF04@E=1,S=1,G=0,T=0,P=0:@R=A,S=1260,V={0}:R=B,S=1018,V={1}:R=C,S=1250,V={2}:R=D,S=1005,V={3}:R=E,S=1007,V={4}:R=F,S=1251,V=HOMME:\";$B$3;$I$3;$D$3;$F$3;$H$3)": 1,_x000D_
    "=RIK_AC(\"INF04__;INF04@E=1,S=1,G=0,T=0,P=0:@R=A,S=1260,V={0}:R=B,S=1018,V={1}:R=C,S=1250,V={2}:R=D,S=1005,V={3}:R=E,S=1007,V={4}:R=F,S=1251,V=FEMME:\";$B$3;$I$3;$D$3;$F$3;$H$3)": 2,_x000D_
    "=RIK_AC(\"INF04__;INF04@E=1,S=1,G=0,T=0,P=0:@R=A,S=1260,V={0}:R=B,S=1018,V={1}:R=C,S=1250,V={2}:R=D,S=1005,V={3}:R=E,S=1007,V={4}:R=F,S=1251,V=HOMME:\";$B$3;$K$3;$D$3;$F$3;$H$3)": 3,_x000D_
    "=RIK_AC(\"INF04__;INF04@E=1,S=1,G=0,T=0,P=0:@R=A,S=1260,V={0}:R=B,S=1018,V={1}:R=C,S=1250,V={2}:R=D,S=1005,V={3}:R=E,S=1007,V={4}:R=F,S=1251,V=FEMME:\";$B$3;$K$3;$D$3;$F$3;$H$3)": 4,_x000D_
    "=RIK_AC(\"INF04__;INF04@E=1,S=1,G=0,T=0,P=0:@R=A,S=1260,V={0}:R=B,S=1018,V={1}:R=C,S=1250,V={2}:R=D,S=1005,V={3}:R=E,S=1007,V={4}:R=F,S=1251,V=HOMME:\";$B$3;$I$2;$D$3;$F$3;$H$3)": 5,_x000D_
    "=RIK_AC(\"INF04__;INF04@E=1,S=1,G=0,T=0,P=0:@R=A,S=1260,V={0}:R=B,S=1018,V={1}:R=C,S=1250,V={2}:R=D,S=1005,V={3}:R=E,S=1007,V={4}:R=F,S=1251,V=FEMME:\";$B$3;$I$2;$D$3;$F$3;$H$3)": 6,_x000D_
    "=RIK_AC(\"INF04__;INF04@E=1,S=1,G=0,T=0,P=0:@R=A,S=1260,V={0}:R=B,S=1018,V={1}:R=C,S=1250,V={2}:R=D,S=1005,V={3}:R=E,S=1007,V={4}:R=F,S=1251,V=FEMME:\";$B$3;$K$2;$D$3;$F$3;$H$3)": 7,_x000D_
    "=RIK_AC(\"INF04__;INF04@E=1,S=1,G=0,T=0,P=0:@R=A,S=1260,V={0}:R=B,S=1018,V={1}:R=C,S=1250,V={2}:R=D,S=1005,V={3}:R=E,S=1007,V={4}:R=F,S=1251,V=HOMME:\";$B$3;$K$2;$D$3;$F$3;$H$3)": 8_x000D_
  },_x000D_
  "ItemPool": {_x000D_
    "Items": {_x000D_
      "1": {_x000D_
        "$type": "Inside.Core.Formula.Definition.DefinitionAC, Inside.Core.Formula",_x000D_
        "ID": 1,_x000D_
        "Results": [_x000D_
          [_x000D_
            23.0_x000D_
          ]_x000D_
        ],_x000D_
        "Statistics": {_x000D_
          "CreationDate": "2020-10-27T10:18:22.8474307+01:00",_x000D_
          "LastRefreshDate": "2020-10-27T10:18:52.2908076+01:00",_x000D_
          "TotalRefreshCount": 14,_x000D_
          "CustomInfo": {}_x000D_
        }_x000D_
      },_x000D_
      "2": {_x000D_
        "$type": "Inside.Core.Formula.Definition.DefinitionAC, Inside.Core.Formula",_x000D_
        "ID": 2,_x000D_
        "Results": [_x000D_
          [_x000D_
            17.0_x000D_
          ]_x000D_
        ],_x000D_
        "Statistics": {_x000D_
          "CreationDate": "2020-10-27T10:18:22.8584769+01:00",_x000D_
          "LastRefreshDate": "2020-10-27T10:18:52.2283146+01:00",_x000D_
          "TotalRefreshCount": 14,_x000D_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"2020-10-27T10:18:22.8584769+01:00",_x000D_
          "LastRefreshDate": "2018-03-15T14:14:47.7821255+01:00",_x000D_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"2020-10-27T10:18:22.8584769+01:00",_x000D_
          "LastRefreshDate": "2018-03-15T14:14:47.7665003+01:00",_x000D_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"2020-10-27T10:18:22.8584769+01:00",_x000D_
          "LastRefreshDate": "2018-03-15T14:14:47.6883726+01:00",_x000D_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"2020-10-27T10:18:22.8584769+01:00",_x000D_
          "LastRefreshDate": "2018-03-15T14:14:47.7040204+01:00",_x000D_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17.0_x000D_
          ]_x000D_
        ],_x000D_
        "Statistics": {_x000D_
          "CreationDate": "2020-10-27T10:18:22.8584769+01:00",_x000D_
          "LastRefreshDate": "2020-10-27T10:18:52.483951+01:00",_x000D_
          "TotalRefreshCount": 14,_x000D_
          "CustomInfo": {}_x000D_
        }_x000D_
      },_x000D_
      "8": {_x000D_
        "$type": "Inside.Core.Formula.Definition.DefinitionAC, Inside.Core.Formula",_x000D_
        "ID": 8,_x000D_
        "Results": [_x000D_
          [_x000D_
            21.0_x000D_
          ]_x000D_
        ],_x000D_
        "Statistics": {_x000D_
          "CreationDate": "2020-10-27T10:18:22.8584769+01:00",_x000D_
          "LastRefreshDate": "2020-10-27T10:18:52.1749147+01:00",_x000D_
          "TotalRefreshCount": 14,_x000D_
          "CustomInfo": {}_x000D_
        }_x000D_
      }_x000D_
    },_x000D_
    "LastID": 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</si>
</sst>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;\-0.00%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0"/>
      <name val="Century Gothic"/>
      <family val="2"/>
    </font>
    <font>
      <b/>
      <sz val="9"/>
      <color indexed="81"/>
      <name val="Tahoma"/>
      <family val="2"/>
    </font>
    <font>
      <sz val="26"/>
      <color theme="5"/>
      <name val="Century Gothic"/>
      <family val="2"/>
    </font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1"/>
      <color theme="0"/>
      <name val="Calibri"/>
      <family val="2"/>
      <scheme val="minor"/>
    </font>
    <font>
      <sz val="12"/>
      <color theme="0"/>
      <name val="Segoe UI Light"/>
      <family val="2"/>
    </font>
    <font>
      <i/>
      <sz val="10"/>
      <color theme="1"/>
      <name val="Century Gothic"/>
      <family val="2"/>
    </font>
    <font>
      <sz val="10"/>
      <name val="Arial"/>
      <family val="2"/>
    </font>
    <font>
      <sz val="28"/>
      <color theme="5"/>
      <name val="Segoe UI"/>
      <family val="2"/>
    </font>
    <font>
      <sz val="28"/>
      <color theme="8"/>
      <name val="Segoe UI"/>
      <family val="2"/>
    </font>
    <font>
      <sz val="12"/>
      <color theme="5"/>
      <name val="Century Gothic"/>
      <family val="2"/>
    </font>
    <font>
      <sz val="12"/>
      <color rgb="FF4DC8ED"/>
      <name val="Century Gothic"/>
      <family val="2"/>
    </font>
    <font>
      <sz val="12"/>
      <color theme="8"/>
      <name val="Century Gothic"/>
      <family val="2"/>
    </font>
    <font>
      <sz val="12"/>
      <color theme="9"/>
      <name val="Century Gothic"/>
      <family val="2"/>
    </font>
    <font>
      <sz val="22"/>
      <color theme="5"/>
      <name val="Segoe UI"/>
      <family val="2"/>
    </font>
    <font>
      <sz val="22"/>
      <color theme="9"/>
      <name val="Segoe UI"/>
      <family val="2"/>
    </font>
    <font>
      <sz val="24"/>
      <color theme="8"/>
      <name val="Segoe UI Light"/>
      <family val="2"/>
    </font>
    <font>
      <sz val="24"/>
      <color theme="5"/>
      <name val="Segoe UI Light"/>
      <family val="2"/>
    </font>
    <font>
      <sz val="10"/>
      <color theme="1"/>
      <name val="Calibri"/>
      <family val="2"/>
      <scheme val="minor"/>
    </font>
    <font>
      <sz val="7"/>
      <color rgb="FF172B4D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49" fontId="7" fillId="3" borderId="1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4" fillId="0" borderId="7" xfId="1" applyNumberFormat="1" applyFont="1" applyBorder="1" applyAlignment="1" applyProtection="1">
      <alignment horizontal="center" vertical="center"/>
      <protection hidden="1"/>
    </xf>
    <xf numFmtId="0" fontId="11" fillId="0" borderId="4" xfId="3" applyFont="1" applyFill="1" applyBorder="1" applyProtection="1">
      <alignment vertical="center"/>
      <protection hidden="1"/>
    </xf>
    <xf numFmtId="0" fontId="11" fillId="0" borderId="6" xfId="3" applyFont="1" applyFill="1" applyBorder="1" applyProtection="1">
      <alignment vertical="center"/>
      <protection hidden="1"/>
    </xf>
    <xf numFmtId="165" fontId="18" fillId="0" borderId="0" xfId="1" applyNumberFormat="1" applyFont="1" applyFill="1" applyBorder="1" applyAlignment="1" applyProtection="1">
      <alignment vertical="center"/>
      <protection hidden="1"/>
    </xf>
    <xf numFmtId="165" fontId="19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3" applyFont="1" applyFill="1" applyBorder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1" applyNumberFormat="1" applyFont="1" applyFill="1" applyBorder="1" applyAlignment="1" applyProtection="1">
      <alignment vertical="center"/>
      <protection hidden="1"/>
    </xf>
    <xf numFmtId="164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164" fontId="14" fillId="0" borderId="14" xfId="1" applyNumberFormat="1" applyFont="1" applyBorder="1" applyAlignment="1" applyProtection="1">
      <alignment horizontal="center" vertical="center"/>
      <protection hidden="1"/>
    </xf>
    <xf numFmtId="164" fontId="14" fillId="0" borderId="15" xfId="1" applyNumberFormat="1" applyFont="1" applyBorder="1" applyAlignment="1" applyProtection="1">
      <alignment horizontal="center" vertical="center"/>
      <protection hidden="1"/>
    </xf>
    <xf numFmtId="164" fontId="16" fillId="0" borderId="18" xfId="1" applyNumberFormat="1" applyFont="1" applyBorder="1" applyAlignment="1" applyProtection="1">
      <alignment horizontal="center" vertical="center"/>
      <protection hidden="1"/>
    </xf>
    <xf numFmtId="164" fontId="16" fillId="0" borderId="16" xfId="1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49" fontId="1" fillId="0" borderId="4" xfId="4" applyNumberFormat="1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5" xfId="0" applyFont="1" applyBorder="1"/>
    <xf numFmtId="0" fontId="22" fillId="0" borderId="0" xfId="0" applyFont="1"/>
    <xf numFmtId="14" fontId="22" fillId="0" borderId="0" xfId="0" applyNumberFormat="1" applyFont="1" applyAlignment="1"/>
    <xf numFmtId="0" fontId="22" fillId="0" borderId="0" xfId="0" applyFont="1" applyAlignment="1">
      <alignment wrapText="1"/>
    </xf>
    <xf numFmtId="14" fontId="22" fillId="0" borderId="0" xfId="0" applyNumberFormat="1" applyFont="1" applyAlignment="1">
      <alignment vertical="center"/>
    </xf>
    <xf numFmtId="0" fontId="23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12" fillId="0" borderId="13" xfId="1" applyNumberFormat="1" applyFont="1" applyBorder="1" applyAlignment="1" applyProtection="1">
      <alignment horizontal="center" vertical="center"/>
      <protection hidden="1"/>
    </xf>
    <xf numFmtId="165" fontId="12" fillId="0" borderId="15" xfId="1" applyNumberFormat="1" applyFont="1" applyBorder="1" applyAlignment="1" applyProtection="1">
      <alignment horizontal="center" vertical="center"/>
      <protection hidden="1"/>
    </xf>
    <xf numFmtId="165" fontId="12" fillId="0" borderId="5" xfId="1" applyNumberFormat="1" applyFont="1" applyBorder="1" applyAlignment="1" applyProtection="1">
      <alignment horizontal="center" vertical="center"/>
      <protection hidden="1"/>
    </xf>
    <xf numFmtId="165" fontId="12" fillId="0" borderId="7" xfId="1" applyNumberFormat="1" applyFont="1" applyBorder="1" applyAlignment="1" applyProtection="1">
      <alignment horizontal="center" vertical="center"/>
      <protection hidden="1"/>
    </xf>
    <xf numFmtId="164" fontId="20" fillId="0" borderId="21" xfId="4" applyNumberFormat="1" applyFont="1" applyFill="1" applyBorder="1" applyAlignment="1">
      <alignment horizontal="left" vertical="center"/>
    </xf>
    <xf numFmtId="164" fontId="20" fillId="0" borderId="18" xfId="4" applyNumberFormat="1" applyFont="1" applyFill="1" applyBorder="1" applyAlignment="1">
      <alignment horizontal="left" vertical="center"/>
    </xf>
    <xf numFmtId="164" fontId="20" fillId="0" borderId="24" xfId="4" applyNumberFormat="1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5" fontId="13" fillId="0" borderId="16" xfId="1" applyNumberFormat="1" applyFont="1" applyBorder="1" applyAlignment="1" applyProtection="1">
      <alignment horizontal="center" vertical="center"/>
      <protection hidden="1"/>
    </xf>
    <xf numFmtId="165" fontId="13" fillId="0" borderId="18" xfId="1" applyNumberFormat="1" applyFont="1" applyBorder="1" applyAlignment="1" applyProtection="1">
      <alignment horizontal="center" vertical="center"/>
      <protection hidden="1"/>
    </xf>
    <xf numFmtId="164" fontId="21" fillId="0" borderId="5" xfId="4" applyNumberFormat="1" applyFont="1" applyFill="1" applyBorder="1" applyAlignment="1">
      <alignment horizontal="left" vertical="center"/>
    </xf>
    <xf numFmtId="164" fontId="21" fillId="0" borderId="7" xfId="4" applyNumberFormat="1" applyFont="1" applyFill="1" applyBorder="1" applyAlignment="1">
      <alignment horizontal="left" vertical="center"/>
    </xf>
    <xf numFmtId="164" fontId="21" fillId="0" borderId="10" xfId="4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Pourcentage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4AB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201812</c:v>
              </c:pt>
              <c:pt idx="1">
                <c:v>201901</c:v>
              </c:pt>
              <c:pt idx="2">
                <c:v>201902</c:v>
              </c:pt>
              <c:pt idx="3">
                <c:v>201903</c:v>
              </c:pt>
              <c:pt idx="4">
                <c:v>201904</c:v>
              </c:pt>
              <c:pt idx="5">
                <c:v>201905</c:v>
              </c:pt>
              <c:pt idx="6">
                <c:v>201906</c:v>
              </c:pt>
              <c:pt idx="7">
                <c:v>201907</c:v>
              </c:pt>
              <c:pt idx="8">
                <c:v>201908</c:v>
              </c:pt>
              <c:pt idx="9">
                <c:v>201909</c:v>
              </c:pt>
              <c:pt idx="10">
                <c:v>201910</c:v>
              </c:pt>
              <c:pt idx="11">
                <c:v>201911</c:v>
              </c:pt>
              <c:pt idx="12">
                <c:v>201912</c:v>
              </c:pt>
            </c:strLit>
          </c:cat>
          <c:val>
            <c:numLit>
              <c:formatCode>General</c:formatCode>
              <c:ptCount val="13"/>
              <c:pt idx="0">
                <c:v>17</c:v>
              </c:pt>
              <c:pt idx="1">
                <c:v>17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17</c:v>
              </c:pt>
              <c:pt idx="6">
                <c:v>17</c:v>
              </c:pt>
              <c:pt idx="7">
                <c:v>17</c:v>
              </c:pt>
              <c:pt idx="8">
                <c:v>17</c:v>
              </c:pt>
              <c:pt idx="9">
                <c:v>17</c:v>
              </c:pt>
              <c:pt idx="10">
                <c:v>17</c:v>
              </c:pt>
              <c:pt idx="11">
                <c:v>17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2-11AD-4F12-B89F-409DBFDB0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147440"/>
        <c:axId val="245146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spPr>
                  <a:solidFill>
                    <a:schemeClr val="accent3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11AD-4F12-B89F-409DBFDB09CC}"/>
                  </c:ext>
                </c:extLst>
              </c15:ser>
            </c15:filteredBarSeries>
          </c:ext>
        </c:extLst>
      </c:barChart>
      <c:catAx>
        <c:axId val="24514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5146456"/>
        <c:crosses val="autoZero"/>
        <c:auto val="1"/>
        <c:lblAlgn val="ctr"/>
        <c:lblOffset val="100"/>
        <c:noMultiLvlLbl val="0"/>
      </c:catAx>
      <c:valAx>
        <c:axId val="245146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5147440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Présents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201812</c:v>
              </c:pt>
              <c:pt idx="1">
                <c:v>201901</c:v>
              </c:pt>
              <c:pt idx="2">
                <c:v>201902</c:v>
              </c:pt>
              <c:pt idx="3">
                <c:v>201903</c:v>
              </c:pt>
              <c:pt idx="4">
                <c:v>201904</c:v>
              </c:pt>
              <c:pt idx="5">
                <c:v>201905</c:v>
              </c:pt>
              <c:pt idx="6">
                <c:v>201906</c:v>
              </c:pt>
              <c:pt idx="7">
                <c:v>201907</c:v>
              </c:pt>
              <c:pt idx="8">
                <c:v>201908</c:v>
              </c:pt>
              <c:pt idx="9">
                <c:v>201909</c:v>
              </c:pt>
              <c:pt idx="10">
                <c:v>201910</c:v>
              </c:pt>
              <c:pt idx="11">
                <c:v>201911</c:v>
              </c:pt>
              <c:pt idx="12">
                <c:v>201912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22</c:v>
              </c:pt>
              <c:pt idx="2">
                <c:v>22</c:v>
              </c:pt>
              <c:pt idx="3">
                <c:v>22</c:v>
              </c:pt>
              <c:pt idx="4">
                <c:v>22</c:v>
              </c:pt>
              <c:pt idx="5">
                <c:v>22</c:v>
              </c:pt>
              <c:pt idx="6">
                <c:v>22</c:v>
              </c:pt>
              <c:pt idx="7">
                <c:v>22</c:v>
              </c:pt>
              <c:pt idx="8">
                <c:v>22</c:v>
              </c:pt>
              <c:pt idx="9">
                <c:v>22</c:v>
              </c:pt>
              <c:pt idx="10">
                <c:v>22</c:v>
              </c:pt>
              <c:pt idx="11">
                <c:v>23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FD6B-493E-B201-AC5988A8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6792368"/>
        <c:axId val="436793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FD6B-493E-B201-AC5988A8A05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Sorties Mois</c:v>
                </c:tx>
                <c:spPr>
                  <a:solidFill>
                    <a:schemeClr val="accent5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D6B-493E-B201-AC5988A8A051}"/>
                  </c:ext>
                </c:extLst>
              </c15:ser>
            </c15:filteredBarSeries>
          </c:ext>
        </c:extLst>
      </c:barChart>
      <c:catAx>
        <c:axId val="43679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6793680"/>
        <c:crosses val="autoZero"/>
        <c:auto val="1"/>
        <c:lblAlgn val="ctr"/>
        <c:lblOffset val="100"/>
        <c:noMultiLvlLbl val="0"/>
      </c:catAx>
      <c:valAx>
        <c:axId val="43679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679236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201812</c:v>
              </c:pt>
              <c:pt idx="1">
                <c:v>201901</c:v>
              </c:pt>
              <c:pt idx="2">
                <c:v>201902</c:v>
              </c:pt>
              <c:pt idx="3">
                <c:v>201903</c:v>
              </c:pt>
              <c:pt idx="4">
                <c:v>201904</c:v>
              </c:pt>
              <c:pt idx="5">
                <c:v>201905</c:v>
              </c:pt>
              <c:pt idx="6">
                <c:v>201906</c:v>
              </c:pt>
              <c:pt idx="7">
                <c:v>201907</c:v>
              </c:pt>
              <c:pt idx="8">
                <c:v>201908</c:v>
              </c:pt>
              <c:pt idx="9">
                <c:v>201909</c:v>
              </c:pt>
              <c:pt idx="10">
                <c:v>201910</c:v>
              </c:pt>
              <c:pt idx="11">
                <c:v>201911</c:v>
              </c:pt>
              <c:pt idx="12">
                <c:v>201912</c:v>
              </c:pt>
            </c:strLit>
          </c:cat>
          <c:val>
            <c:numLit>
              <c:formatCode>General</c:formatCode>
              <c:ptCount val="13"/>
              <c:pt idx="0">
                <c:v>17</c:v>
              </c:pt>
              <c:pt idx="1">
                <c:v>17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17</c:v>
              </c:pt>
              <c:pt idx="6">
                <c:v>17</c:v>
              </c:pt>
              <c:pt idx="7">
                <c:v>17</c:v>
              </c:pt>
              <c:pt idx="8">
                <c:v>17</c:v>
              </c:pt>
              <c:pt idx="9">
                <c:v>17</c:v>
              </c:pt>
              <c:pt idx="10">
                <c:v>17</c:v>
              </c:pt>
              <c:pt idx="11">
                <c:v>17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6-C3A6-4E86-8F7D-9B2BC6E53D85}"/>
            </c:ext>
          </c:extLst>
        </c:ser>
        <c:ser>
          <c:idx val="3"/>
          <c:order val="3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201812</c:v>
              </c:pt>
              <c:pt idx="1">
                <c:v>201901</c:v>
              </c:pt>
              <c:pt idx="2">
                <c:v>201902</c:v>
              </c:pt>
              <c:pt idx="3">
                <c:v>201903</c:v>
              </c:pt>
              <c:pt idx="4">
                <c:v>201904</c:v>
              </c:pt>
              <c:pt idx="5">
                <c:v>201905</c:v>
              </c:pt>
              <c:pt idx="6">
                <c:v>201906</c:v>
              </c:pt>
              <c:pt idx="7">
                <c:v>201907</c:v>
              </c:pt>
              <c:pt idx="8">
                <c:v>201908</c:v>
              </c:pt>
              <c:pt idx="9">
                <c:v>201909</c:v>
              </c:pt>
              <c:pt idx="10">
                <c:v>201910</c:v>
              </c:pt>
              <c:pt idx="11">
                <c:v>201911</c:v>
              </c:pt>
              <c:pt idx="12">
                <c:v>201912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22</c:v>
              </c:pt>
              <c:pt idx="2">
                <c:v>22</c:v>
              </c:pt>
              <c:pt idx="3">
                <c:v>22</c:v>
              </c:pt>
              <c:pt idx="4">
                <c:v>22</c:v>
              </c:pt>
              <c:pt idx="5">
                <c:v>22</c:v>
              </c:pt>
              <c:pt idx="6">
                <c:v>22</c:v>
              </c:pt>
              <c:pt idx="7">
                <c:v>22</c:v>
              </c:pt>
              <c:pt idx="8">
                <c:v>22</c:v>
              </c:pt>
              <c:pt idx="9">
                <c:v>22</c:v>
              </c:pt>
              <c:pt idx="10">
                <c:v>22</c:v>
              </c:pt>
              <c:pt idx="11">
                <c:v>23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7-C3A6-4E86-8F7D-9B2BC6E53D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76422232"/>
        <c:axId val="576422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C3A6-4E86-8F7D-9B2BC6E53D8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Présents</c:v>
                </c:tx>
                <c:spPr>
                  <a:solidFill>
                    <a:schemeClr val="accent5"/>
                  </a:solidFill>
                  <a:ln w="12700">
                    <a:solidFill>
                      <a:schemeClr val="bg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t" anchorCtr="0">
                      <a:spAutoFit/>
                    </a:bodyPr>
                    <a:lstStyle/>
                    <a:p>
                      <a:pPr>
                        <a:defRPr sz="800"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3A6-4E86-8F7D-9B2BC6E53D85}"/>
                  </c:ext>
                </c:extLst>
              </c15:ser>
            </c15:filteredBarSeries>
          </c:ext>
        </c:extLst>
      </c:barChart>
      <c:catAx>
        <c:axId val="5764222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79000">
                    <a:schemeClr val="accent1">
                      <a:lumMod val="5000"/>
                      <a:lumOff val="95000"/>
                    </a:schemeClr>
                  </a:gs>
                  <a:gs pos="100000">
                    <a:schemeClr val="accent2"/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92D050"/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576422560"/>
        <c:crosses val="autoZero"/>
        <c:auto val="1"/>
        <c:lblAlgn val="ctr"/>
        <c:lblOffset val="100"/>
        <c:noMultiLvlLbl val="0"/>
      </c:catAx>
      <c:valAx>
        <c:axId val="57642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642223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76343509576839"/>
          <c:y val="0.10121677380653216"/>
          <c:w val="0.50955824927116122"/>
          <c:h val="0.78257009635396713"/>
        </c:manualLayout>
      </c:layout>
      <c:barChart>
        <c:barDir val="col"/>
        <c:grouping val="clustered"/>
        <c:varyColors val="0"/>
        <c:ser>
          <c:idx val="1"/>
          <c:order val="1"/>
          <c:tx>
            <c:v>Présents</c:v>
          </c:tx>
          <c:invertIfNegative val="0"/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2-7CD6-4B4F-9877-264E1171B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86992"/>
        <c:axId val="252889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Sorties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7CD6-4B4F-9877-264E1171B67B}"/>
                  </c:ext>
                </c:extLst>
              </c15:ser>
            </c15:filteredBarSeries>
          </c:ext>
        </c:extLst>
      </c:barChart>
      <c:catAx>
        <c:axId val="25288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252889616"/>
        <c:crosses val="autoZero"/>
        <c:auto val="1"/>
        <c:lblAlgn val="ctr"/>
        <c:lblOffset val="100"/>
        <c:noMultiLvlLbl val="0"/>
      </c:catAx>
      <c:valAx>
        <c:axId val="25288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/>
        </c:spPr>
        <c:crossAx val="25288699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0 - 20 ans</c:v>
              </c:pt>
              <c:pt idx="1">
                <c:v>20 - 25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4</c:v>
              </c:pt>
              <c:pt idx="4">
                <c:v>3</c:v>
              </c:pt>
              <c:pt idx="5">
                <c:v>2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  <c:pt idx="9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6-91AB-4164-A7AE-4442988E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47782960"/>
        <c:axId val="1047783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4-91AB-4164-A7AE-4442988E65BD}"/>
                  </c:ext>
                </c:extLst>
              </c15:ser>
            </c15:filteredBarSeries>
          </c:ext>
        </c:extLst>
      </c:barChart>
      <c:barChart>
        <c:barDir val="bar"/>
        <c:grouping val="clustered"/>
        <c:varyColors val="0"/>
        <c:ser>
          <c:idx val="1"/>
          <c:order val="1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0 - 20 ans</c:v>
              </c:pt>
              <c:pt idx="1">
                <c:v>20 - 25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-2</c:v>
              </c:pt>
              <c:pt idx="3">
                <c:v>-3</c:v>
              </c:pt>
              <c:pt idx="4">
                <c:v>-5</c:v>
              </c:pt>
              <c:pt idx="5">
                <c:v>-3</c:v>
              </c:pt>
              <c:pt idx="6">
                <c:v>-1</c:v>
              </c:pt>
              <c:pt idx="7">
                <c:v>0</c:v>
              </c:pt>
              <c:pt idx="8">
                <c:v>0</c:v>
              </c:pt>
              <c:pt idx="9">
                <c:v>-3</c:v>
              </c:pt>
            </c:numLit>
          </c:val>
          <c:extLst>
            <c:ext xmlns:c16="http://schemas.microsoft.com/office/drawing/2014/chart" uri="{C3380CC4-5D6E-409C-BE32-E72D297353CC}">
              <c16:uniqueId val="{00000005-91AB-4164-A7AE-4442988E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6399928"/>
        <c:axId val="576395008"/>
      </c:barChart>
      <c:catAx>
        <c:axId val="104778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1047783616"/>
        <c:crosses val="autoZero"/>
        <c:auto val="0"/>
        <c:lblAlgn val="ctr"/>
        <c:lblOffset val="50"/>
        <c:noMultiLvlLbl val="0"/>
      </c:catAx>
      <c:valAx>
        <c:axId val="1047783616"/>
        <c:scaling>
          <c:orientation val="minMax"/>
          <c:max val="5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047782960"/>
        <c:crosses val="autoZero"/>
        <c:crossBetween val="between"/>
      </c:valAx>
      <c:valAx>
        <c:axId val="576395008"/>
        <c:scaling>
          <c:orientation val="minMax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576399928"/>
        <c:crosses val="max"/>
        <c:crossBetween val="between"/>
      </c:valAx>
      <c:catAx>
        <c:axId val="576399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6395008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03-4AF0-BDA7-79EF5B43A825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3-4AF0-BDA7-79EF5B43A825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03-4AF0-BDA7-79EF5B43A825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03-4AF0-BDA7-79EF5B43A825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03-4AF0-BDA7-79EF5B43A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Contrat d'avenir (CDI)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1DA9-495B-91D8-B74C0CC678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36098051240121"/>
          <c:y val="4.3765768236360435E-2"/>
          <c:w val="0.55222186066939427"/>
          <c:h val="0.87274141782750736"/>
        </c:manualLayout>
      </c:layout>
      <c:barChart>
        <c:barDir val="col"/>
        <c:grouping val="clustered"/>
        <c:varyColors val="0"/>
        <c:ser>
          <c:idx val="0"/>
          <c:order val="0"/>
          <c:tx>
            <c:v>Présents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7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84DC-4D06-8448-1DF9AE10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896912"/>
        <c:axId val="445902488"/>
      </c:barChart>
      <c:catAx>
        <c:axId val="445896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45902488"/>
        <c:crosses val="autoZero"/>
        <c:auto val="1"/>
        <c:lblAlgn val="ctr"/>
        <c:lblOffset val="100"/>
        <c:noMultiLvlLbl val="0"/>
      </c:catAx>
      <c:valAx>
        <c:axId val="445902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8969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E-4924-8118-3AFBB252C23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E-4924-8118-3AFBB252C23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DE-4924-8118-3AFBB252C2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CDI d'apprentissage Ent. non artisanales de +10 salariés</c:v>
              </c:pt>
              <c:pt idx="1">
                <c:v>Contrat de travail à durée déterminée de droit privé</c:v>
              </c:pt>
              <c:pt idx="2">
                <c:v>Contrat de travail à durée indéterminée de droit privé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4-766C-4809-8793-CB1382B7C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1">
                <c:v>0 - 01 AN</c:v>
              </c:pt>
              <c:pt idx="2">
                <c:v>01 - 02 ANS</c:v>
              </c:pt>
              <c:pt idx="3">
                <c:v>03 - 05 ANS</c:v>
              </c:pt>
              <c:pt idx="4">
                <c:v>06 - 09 ANS</c:v>
              </c:pt>
              <c:pt idx="5">
                <c:v>10 - 15 ANS</c:v>
              </c:pt>
              <c:pt idx="6">
                <c:v>16 - 20 ANS</c:v>
              </c:pt>
              <c:pt idx="7">
                <c:v>21 - 30 ANS</c:v>
              </c:pt>
              <c:pt idx="8">
                <c:v>31 - 40 ANS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1</c:v>
              </c:pt>
              <c:pt idx="6">
                <c:v>7</c:v>
              </c:pt>
              <c:pt idx="7">
                <c:v>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D97F-4FA2-8443-6BD3E18B6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38643944"/>
        <c:axId val="238643288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1">
                <c:v>0 - 01 AN</c:v>
              </c:pt>
              <c:pt idx="2">
                <c:v>01 - 02 ANS</c:v>
              </c:pt>
              <c:pt idx="3">
                <c:v>03 - 05 ANS</c:v>
              </c:pt>
              <c:pt idx="4">
                <c:v>06 - 09 ANS</c:v>
              </c:pt>
              <c:pt idx="5">
                <c:v>10 - 15 ANS</c:v>
              </c:pt>
              <c:pt idx="6">
                <c:v>16 - 20 ANS</c:v>
              </c:pt>
              <c:pt idx="7">
                <c:v>21 - 30 ANS</c:v>
              </c:pt>
              <c:pt idx="8">
                <c:v>31 - 40 ANS</c:v>
              </c:pt>
            </c:strLit>
          </c:cat>
          <c:val>
            <c:numLit>
              <c:formatCode>General</c:formatCode>
              <c:ptCount val="9"/>
              <c:pt idx="0">
                <c:v>-1</c:v>
              </c:pt>
              <c:pt idx="1">
                <c:v>0</c:v>
              </c:pt>
              <c:pt idx="2">
                <c:v>-1</c:v>
              </c:pt>
              <c:pt idx="3">
                <c:v>-3</c:v>
              </c:pt>
              <c:pt idx="4">
                <c:v>-3</c:v>
              </c:pt>
              <c:pt idx="5">
                <c:v>0</c:v>
              </c:pt>
              <c:pt idx="6">
                <c:v>-5</c:v>
              </c:pt>
              <c:pt idx="7">
                <c:v>-3</c:v>
              </c:pt>
              <c:pt idx="8">
                <c:v>-1</c:v>
              </c:pt>
            </c:numLit>
          </c:val>
          <c:extLst>
            <c:ext xmlns:c16="http://schemas.microsoft.com/office/drawing/2014/chart" uri="{C3380CC4-5D6E-409C-BE32-E72D297353CC}">
              <c16:uniqueId val="{00000001-D97F-4FA2-8443-6BD3E18B6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17811976"/>
        <c:axId val="524792352"/>
      </c:barChart>
      <c:catAx>
        <c:axId val="23864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8643288"/>
        <c:crosses val="autoZero"/>
        <c:auto val="1"/>
        <c:lblAlgn val="ctr"/>
        <c:lblOffset val="100"/>
        <c:noMultiLvlLbl val="0"/>
      </c:catAx>
      <c:valAx>
        <c:axId val="238643288"/>
        <c:scaling>
          <c:orientation val="minMax"/>
          <c:max val="3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8643944"/>
        <c:crosses val="autoZero"/>
        <c:crossBetween val="between"/>
      </c:valAx>
      <c:valAx>
        <c:axId val="524792352"/>
        <c:scaling>
          <c:orientation val="minMax"/>
          <c:max val="3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517811976"/>
        <c:crosses val="max"/>
        <c:crossBetween val="between"/>
      </c:valAx>
      <c:catAx>
        <c:axId val="517811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4792352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463652</xdr:colOff>
      <xdr:row>4</xdr:row>
      <xdr:rowOff>39815</xdr:rowOff>
    </xdr:from>
    <xdr:to>
      <xdr:col>1</xdr:col>
      <xdr:colOff>1012018</xdr:colOff>
      <xdr:row>8</xdr:row>
      <xdr:rowOff>138558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65E21679-F375-46DA-854A-3CFAC78F8F12}"/>
            </a:ext>
          </a:extLst>
        </xdr:cNvPr>
        <xdr:cNvGrpSpPr/>
      </xdr:nvGrpSpPr>
      <xdr:grpSpPr>
        <a:xfrm>
          <a:off x="1875593" y="1104374"/>
          <a:ext cx="548366" cy="894360"/>
          <a:chOff x="13486040" y="1538968"/>
          <a:chExt cx="548367" cy="887957"/>
        </a:xfrm>
      </xdr:grpSpPr>
      <xdr:sp macro="" textlink="">
        <xdr:nvSpPr>
          <xdr:cNvPr id="11" name="Cercle : creux 10">
            <a:extLst>
              <a:ext uri="{FF2B5EF4-FFF2-40B4-BE49-F238E27FC236}">
                <a16:creationId xmlns:a16="http://schemas.microsoft.com/office/drawing/2014/main" id="{07DB231E-0518-4157-AB9B-0B2B78D1DD18}"/>
              </a:ext>
            </a:extLst>
          </xdr:cNvPr>
          <xdr:cNvSpPr/>
        </xdr:nvSpPr>
        <xdr:spPr>
          <a:xfrm>
            <a:off x="13486040" y="1538968"/>
            <a:ext cx="540000" cy="540000"/>
          </a:xfrm>
          <a:prstGeom prst="donut">
            <a:avLst>
              <a:gd name="adj" fmla="val 11771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F57A183-BDDA-46F4-82A7-55EC62E6ECC0}"/>
              </a:ext>
            </a:extLst>
          </xdr:cNvPr>
          <xdr:cNvSpPr/>
        </xdr:nvSpPr>
        <xdr:spPr>
          <a:xfrm rot="5400000">
            <a:off x="13576821" y="2210925"/>
            <a:ext cx="360000" cy="72000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747F5CF8-8556-4B0A-A596-5BB47D0B4C7F}"/>
              </a:ext>
            </a:extLst>
          </xdr:cNvPr>
          <xdr:cNvSpPr/>
        </xdr:nvSpPr>
        <xdr:spPr>
          <a:xfrm>
            <a:off x="13501007" y="2164272"/>
            <a:ext cx="533400" cy="72000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319353</xdr:colOff>
      <xdr:row>4</xdr:row>
      <xdr:rowOff>170280</xdr:rowOff>
    </xdr:from>
    <xdr:to>
      <xdr:col>6</xdr:col>
      <xdr:colOff>1043951</xdr:colOff>
      <xdr:row>8</xdr:row>
      <xdr:rowOff>23640</xdr:rowOff>
    </xdr:to>
    <xdr:grpSp>
      <xdr:nvGrpSpPr>
        <xdr:cNvPr id="19" name="Groupe 18">
          <a:extLst>
            <a:ext uri="{FF2B5EF4-FFF2-40B4-BE49-F238E27FC236}">
              <a16:creationId xmlns:a16="http://schemas.microsoft.com/office/drawing/2014/main" id="{25F45C79-6BC1-4F3F-9D45-5826147ECE2C}"/>
            </a:ext>
          </a:extLst>
        </xdr:cNvPr>
        <xdr:cNvGrpSpPr/>
      </xdr:nvGrpSpPr>
      <xdr:grpSpPr>
        <a:xfrm>
          <a:off x="8533265" y="1234839"/>
          <a:ext cx="724598" cy="648977"/>
          <a:chOff x="14872607" y="1331263"/>
          <a:chExt cx="724598" cy="640208"/>
        </a:xfrm>
        <a:solidFill>
          <a:schemeClr val="accent2"/>
        </a:solidFill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D6081C80-D2AC-4810-8BCF-307C63FDED89}"/>
              </a:ext>
            </a:extLst>
          </xdr:cNvPr>
          <xdr:cNvSpPr/>
        </xdr:nvSpPr>
        <xdr:spPr>
          <a:xfrm rot="21339622">
            <a:off x="15402108" y="1331263"/>
            <a:ext cx="1440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8" name="Groupe 17">
            <a:extLst>
              <a:ext uri="{FF2B5EF4-FFF2-40B4-BE49-F238E27FC236}">
                <a16:creationId xmlns:a16="http://schemas.microsoft.com/office/drawing/2014/main" id="{D107D064-4DEB-42D7-9D0D-23E745E97322}"/>
              </a:ext>
            </a:extLst>
          </xdr:cNvPr>
          <xdr:cNvGrpSpPr/>
        </xdr:nvGrpSpPr>
        <xdr:grpSpPr>
          <a:xfrm>
            <a:off x="14872607" y="1371461"/>
            <a:ext cx="724598" cy="600010"/>
            <a:chOff x="14872607" y="1371461"/>
            <a:chExt cx="724598" cy="600010"/>
          </a:xfrm>
          <a:grpFill/>
        </xdr:grpSpPr>
        <xdr:sp macro="" textlink="">
          <xdr:nvSpPr>
            <xdr:cNvPr id="14" name="Cercle : creux 13">
              <a:extLst>
                <a:ext uri="{FF2B5EF4-FFF2-40B4-BE49-F238E27FC236}">
                  <a16:creationId xmlns:a16="http://schemas.microsoft.com/office/drawing/2014/main" id="{7DABE819-3431-46CA-B4C7-DF2472406FE9}"/>
                </a:ext>
              </a:extLst>
            </xdr:cNvPr>
            <xdr:cNvSpPr/>
          </xdr:nvSpPr>
          <xdr:spPr>
            <a:xfrm>
              <a:off x="14872607" y="1431471"/>
              <a:ext cx="540000" cy="540000"/>
            </a:xfrm>
            <a:prstGeom prst="donut">
              <a:avLst>
                <a:gd name="adj" fmla="val 11771"/>
              </a:avLst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C8649DFC-F2EC-49E9-95CB-69EB98844A02}"/>
                </a:ext>
              </a:extLst>
            </xdr:cNvPr>
            <xdr:cNvSpPr/>
          </xdr:nvSpPr>
          <xdr:spPr>
            <a:xfrm rot="19210443">
              <a:off x="15309205" y="1410337"/>
              <a:ext cx="288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A1AA4CFF-ABB6-4957-B969-E21164C5719C}"/>
                </a:ext>
              </a:extLst>
            </xdr:cNvPr>
            <xdr:cNvSpPr/>
          </xdr:nvSpPr>
          <xdr:spPr>
            <a:xfrm rot="16853386">
              <a:off x="15461979" y="1407461"/>
              <a:ext cx="144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>
    <xdr:from>
      <xdr:col>0</xdr:col>
      <xdr:colOff>0</xdr:colOff>
      <xdr:row>13</xdr:row>
      <xdr:rowOff>8282</xdr:rowOff>
    </xdr:from>
    <xdr:to>
      <xdr:col>4</xdr:col>
      <xdr:colOff>0</xdr:colOff>
      <xdr:row>24</xdr:row>
      <xdr:rowOff>182218</xdr:rowOff>
    </xdr:to>
    <xdr:graphicFrame macro="">
      <xdr:nvGraphicFramePr>
        <xdr:cNvPr id="2" name="Graphique_A14">
          <a:extLst>
            <a:ext uri="{FF2B5EF4-FFF2-40B4-BE49-F238E27FC236}">
              <a16:creationId xmlns:a16="http://schemas.microsoft.com/office/drawing/2014/main" id="{0780ACE4-031C-43AB-A07E-AECB55605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16564</xdr:colOff>
      <xdr:row>13</xdr:row>
      <xdr:rowOff>8283</xdr:rowOff>
    </xdr:from>
    <xdr:to>
      <xdr:col>8</xdr:col>
      <xdr:colOff>1383195</xdr:colOff>
      <xdr:row>24</xdr:row>
      <xdr:rowOff>173935</xdr:rowOff>
    </xdr:to>
    <xdr:graphicFrame macro="">
      <xdr:nvGraphicFramePr>
        <xdr:cNvPr id="3" name="Graphique_F14">
          <a:extLst>
            <a:ext uri="{FF2B5EF4-FFF2-40B4-BE49-F238E27FC236}">
              <a16:creationId xmlns:a16="http://schemas.microsoft.com/office/drawing/2014/main" id="{8BC7D3D5-05D9-47C1-9FB5-9110993C6D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8285</xdr:rowOff>
    </xdr:from>
    <xdr:to>
      <xdr:col>8</xdr:col>
      <xdr:colOff>1399761</xdr:colOff>
      <xdr:row>33</xdr:row>
      <xdr:rowOff>165655</xdr:rowOff>
    </xdr:to>
    <xdr:graphicFrame macro="">
      <xdr:nvGraphicFramePr>
        <xdr:cNvPr id="9" name="Graphique_A30">
          <a:extLst>
            <a:ext uri="{FF2B5EF4-FFF2-40B4-BE49-F238E27FC236}">
              <a16:creationId xmlns:a16="http://schemas.microsoft.com/office/drawing/2014/main" id="{0969BC71-0F27-44C4-B081-D50188EFA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72594</xdr:colOff>
      <xdr:row>56</xdr:row>
      <xdr:rowOff>11206</xdr:rowOff>
    </xdr:from>
    <xdr:to>
      <xdr:col>8</xdr:col>
      <xdr:colOff>1378324</xdr:colOff>
      <xdr:row>67</xdr:row>
      <xdr:rowOff>257735</xdr:rowOff>
    </xdr:to>
    <xdr:graphicFrame macro="">
      <xdr:nvGraphicFramePr>
        <xdr:cNvPr id="10" name="Graphique_F57">
          <a:extLst>
            <a:ext uri="{FF2B5EF4-FFF2-40B4-BE49-F238E27FC236}">
              <a16:creationId xmlns:a16="http://schemas.microsoft.com/office/drawing/2014/main" id="{CE4FA056-1FA6-45B9-88E1-813B33F6B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8280</xdr:rowOff>
    </xdr:from>
    <xdr:to>
      <xdr:col>3</xdr:col>
      <xdr:colOff>1358348</xdr:colOff>
      <xdr:row>51</xdr:row>
      <xdr:rowOff>165651</xdr:rowOff>
    </xdr:to>
    <xdr:graphicFrame macro="">
      <xdr:nvGraphicFramePr>
        <xdr:cNvPr id="26" name="Graphique_A39">
          <a:extLst>
            <a:ext uri="{FF2B5EF4-FFF2-40B4-BE49-F238E27FC236}">
              <a16:creationId xmlns:a16="http://schemas.microsoft.com/office/drawing/2014/main" id="{5FA1F445-EC0B-4CB5-A61F-2679AE28D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8280</xdr:rowOff>
    </xdr:from>
    <xdr:to>
      <xdr:col>3</xdr:col>
      <xdr:colOff>1391479</xdr:colOff>
      <xdr:row>83</xdr:row>
      <xdr:rowOff>298174</xdr:rowOff>
    </xdr:to>
    <xdr:graphicFrame macro="">
      <xdr:nvGraphicFramePr>
        <xdr:cNvPr id="6" name="Graphique_A73">
          <a:extLst>
            <a:ext uri="{FF2B5EF4-FFF2-40B4-BE49-F238E27FC236}">
              <a16:creationId xmlns:a16="http://schemas.microsoft.com/office/drawing/2014/main" id="{8CDDBD92-8702-46A1-B070-59A413285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8285</xdr:rowOff>
    </xdr:from>
    <xdr:to>
      <xdr:col>3</xdr:col>
      <xdr:colOff>1399760</xdr:colOff>
      <xdr:row>67</xdr:row>
      <xdr:rowOff>298176</xdr:rowOff>
    </xdr:to>
    <xdr:graphicFrame macro="">
      <xdr:nvGraphicFramePr>
        <xdr:cNvPr id="7" name="Graphique_A57">
          <a:extLst>
            <a:ext uri="{FF2B5EF4-FFF2-40B4-BE49-F238E27FC236}">
              <a16:creationId xmlns:a16="http://schemas.microsoft.com/office/drawing/2014/main" id="{BBE072F6-E9B3-4108-916B-A9616851A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24848</xdr:colOff>
      <xdr:row>72</xdr:row>
      <xdr:rowOff>8282</xdr:rowOff>
    </xdr:from>
    <xdr:to>
      <xdr:col>8</xdr:col>
      <xdr:colOff>1383196</xdr:colOff>
      <xdr:row>83</xdr:row>
      <xdr:rowOff>306455</xdr:rowOff>
    </xdr:to>
    <xdr:graphicFrame macro="">
      <xdr:nvGraphicFramePr>
        <xdr:cNvPr id="8" name="Graphique_F73">
          <a:extLst>
            <a:ext uri="{FF2B5EF4-FFF2-40B4-BE49-F238E27FC236}">
              <a16:creationId xmlns:a16="http://schemas.microsoft.com/office/drawing/2014/main" id="{A4ECB96F-43D1-4115-AB19-15C376F26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16565</xdr:colOff>
      <xdr:row>38</xdr:row>
      <xdr:rowOff>8284</xdr:rowOff>
    </xdr:from>
    <xdr:to>
      <xdr:col>8</xdr:col>
      <xdr:colOff>1391478</xdr:colOff>
      <xdr:row>51</xdr:row>
      <xdr:rowOff>182218</xdr:rowOff>
    </xdr:to>
    <xdr:graphicFrame macro="">
      <xdr:nvGraphicFramePr>
        <xdr:cNvPr id="4" name="Graphique_F39">
          <a:extLst>
            <a:ext uri="{FF2B5EF4-FFF2-40B4-BE49-F238E27FC236}">
              <a16:creationId xmlns:a16="http://schemas.microsoft.com/office/drawing/2014/main" id="{8BEC2AC2-1219-49CD-95BC-CCFE32377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74DFF-FBD0-42EB-A0D4-9DB47D46D59D}" name="Tableau1" displayName="Tableau1" ref="A1:C4" totalsRowShown="0" headerRowDxfId="3">
  <autoFilter ref="A1:C4" xr:uid="{B45FA57A-8E31-43B3-86AC-31AC2BEC524A}"/>
  <tableColumns count="3">
    <tableColumn id="1" xr3:uid="{0C88AF39-3C96-47C5-8D66-94FE391E535B}" name="Version" dataDxfId="2"/>
    <tableColumn id="2" xr3:uid="{1F910514-F4FF-49F5-B0BC-BA4672616513}" name="Commentaires" dataDxfId="1"/>
    <tableColumn id="3" xr3:uid="{3FA6BB08-A3AA-40DA-9A22-E176750395DB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"/>
  <sheetViews>
    <sheetView showGridLines="0" tabSelected="1" zoomScale="85" zoomScaleNormal="85" workbookViewId="0">
      <selection sqref="A1:G1"/>
    </sheetView>
  </sheetViews>
  <sheetFormatPr baseColWidth="10" defaultColWidth="11.42578125" defaultRowHeight="15" x14ac:dyDescent="0.25"/>
  <cols>
    <col min="1" max="4" width="21.140625" style="2" customWidth="1"/>
    <col min="5" max="5" width="17.28515625" style="2" customWidth="1"/>
    <col min="6" max="12" width="21.140625" style="2" customWidth="1"/>
    <col min="13" max="16384" width="11.42578125" style="2"/>
  </cols>
  <sheetData>
    <row r="1" spans="1:15" ht="33" x14ac:dyDescent="0.25">
      <c r="A1" s="49" t="str">
        <f>"ANALYSE EFFECTIFS AU "&amp;TEXT(I3,"JJ/MM/AAAA")</f>
        <v>ANALYSE EFFECTIFS AU 31/12/2019</v>
      </c>
      <c r="B1" s="50"/>
      <c r="C1" s="50"/>
      <c r="D1" s="50"/>
      <c r="E1" s="50"/>
      <c r="F1" s="50"/>
      <c r="G1" s="50"/>
      <c r="H1" s="27"/>
      <c r="I1" s="27"/>
      <c r="J1" s="21" t="s">
        <v>0</v>
      </c>
      <c r="K1" s="21" t="s">
        <v>1</v>
      </c>
      <c r="L1" s="27"/>
      <c r="M1" s="27"/>
      <c r="N1" s="27"/>
      <c r="O1" s="27" t="str">
        <f>_xll.Assistant.XL.APPLIQUER_COULEUR_THEME(I4)</f>
        <v/>
      </c>
    </row>
    <row r="2" spans="1:15" ht="16.5" customHeight="1" x14ac:dyDescent="0.25">
      <c r="A2" s="28"/>
      <c r="B2" s="28"/>
      <c r="C2" s="28"/>
      <c r="D2" s="28"/>
      <c r="E2" s="28"/>
      <c r="F2" s="28"/>
      <c r="G2" s="28"/>
      <c r="H2" s="28"/>
      <c r="I2" s="3" t="s">
        <v>2</v>
      </c>
      <c r="J2" s="27" t="str">
        <f>TEXT(EDATE($I$3,-12),"AAAAMM")&amp;".."&amp;TEXT(EDATE($I$3,0),"AAAAMM")</f>
        <v>201812..201912</v>
      </c>
      <c r="K2" s="27" t="str">
        <f>TEXT(EDATE($I$3,-12),"JJ/MM/AAAA")</f>
        <v>31/12/2018</v>
      </c>
      <c r="L2" s="27"/>
      <c r="M2" s="27"/>
      <c r="N2" s="27"/>
      <c r="O2" s="4" t="s">
        <v>3</v>
      </c>
    </row>
    <row r="3" spans="1:15" ht="17.25" x14ac:dyDescent="0.25">
      <c r="A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1018,V={0}:",$I$3)</f>
        <v>SOCIETE</v>
      </c>
      <c r="B3" s="5" t="s">
        <v>26</v>
      </c>
      <c r="C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@R=A,S=1260,V={0}:R=B,S=1018,V={1}:",$B$3,$I$3)</f>
        <v>ETABLISSEMENT</v>
      </c>
      <c r="D3" s="6" t="s">
        <v>4</v>
      </c>
      <c r="E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B,S=1250,V={1}:R=C,S=1018,V={2}:",$B$3,$D$3,$I$3)</f>
        <v>DEPARTEMENT</v>
      </c>
      <c r="F3" s="6" t="s">
        <v>4</v>
      </c>
      <c r="G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1250,V={1}:R=C,S=1005,V={2}:R=D,S=1018,V={3}:",$B$3,$D$3,$F$3,$I$3)</f>
        <v>SERVICE</v>
      </c>
      <c r="H3" s="8" t="s">
        <v>4</v>
      </c>
      <c r="I3" s="9" t="s">
        <v>27</v>
      </c>
      <c r="J3" s="27"/>
      <c r="K3" s="27"/>
      <c r="L3" s="27"/>
      <c r="M3" s="27"/>
      <c r="N3" s="27"/>
      <c r="O3" s="4" t="s">
        <v>5</v>
      </c>
    </row>
    <row r="4" spans="1:15" ht="16.5" customHeight="1" x14ac:dyDescent="0.25">
      <c r="A4" s="29"/>
      <c r="B4" s="29"/>
      <c r="C4" s="29"/>
      <c r="D4" s="29"/>
      <c r="E4" s="27"/>
      <c r="F4" s="27"/>
      <c r="G4" s="27"/>
      <c r="H4" s="10" t="s">
        <v>6</v>
      </c>
      <c r="I4" s="11" t="s">
        <v>5</v>
      </c>
      <c r="J4" s="27"/>
      <c r="K4" s="27"/>
      <c r="L4" s="27"/>
      <c r="M4" s="27"/>
      <c r="N4" s="27"/>
      <c r="O4" s="4" t="s">
        <v>7</v>
      </c>
    </row>
    <row r="5" spans="1:15" ht="15" customHeight="1" x14ac:dyDescent="0.25">
      <c r="A5" s="68">
        <f>_xll.Assistant.XL.RIK_AC("INF04__;INF04@E=1,S=1,G=0,T=0,P=0:@R=A,S=1260,V={0}:R=B,S=1018,V={1}:R=C,S=1250,V={2}:R=D,S=1005,V={3}:R=E,S=1007,V={4}:R=F,S=1251,V=FEMME:",$B$3,$I$3,$D$3,$F$3,$H$3)</f>
        <v>17</v>
      </c>
      <c r="B5" s="30"/>
      <c r="C5" s="55">
        <f>A5/D5-1</f>
        <v>0</v>
      </c>
      <c r="D5" s="67">
        <f>_xll.Assistant.XL.RIK_AC("INF04__;INF04@E=1,S=1,G=0,T=0,P=0:@R=A,S=1260,V={0}:R=B,S=1018,V={1}:R=C,S=1250,V={2}:R=D,S=1005,V={3}:R=E,S=1007,V={4}:R=F,S=1251,V=FEMME:",$B$3,$K$2,$D$3,$F$3,$H$3)</f>
        <v>17</v>
      </c>
      <c r="E5" s="27"/>
      <c r="F5" s="51">
        <f>_xll.Assistant.XL.RIK_AC("INF04__;INF04@E=1,S=1,G=0,T=0,P=0:@R=A,S=1260,V={0}:R=B,S=1018,V={1}:R=C,S=1250,V={2}:R=D,S=1005,V={3}:R=E,S=1007,V={4}:R=F,S=1251,V=HOMME:",$B$3,$I$3,$D$3,$F$3,$H$3)</f>
        <v>23</v>
      </c>
      <c r="G5" s="31"/>
      <c r="H5" s="69">
        <f>F5/I5-1</f>
        <v>9.5238095238095344E-2</v>
      </c>
      <c r="I5" s="53">
        <f>_xll.Assistant.XL.RIK_AC("INF04__;INF04@E=1,S=1,G=0,T=0,P=0:@R=A,S=1260,V={0}:R=B,S=1018,V={1}:R=C,S=1250,V={2}:R=D,S=1005,V={3}:R=E,S=1007,V={4}:R=F,S=1251,V=HOMME:",$B$3,$K$2,$D$3,$F$3,$H$3)</f>
        <v>21</v>
      </c>
      <c r="J5" s="27"/>
      <c r="K5" s="27"/>
      <c r="L5" s="27"/>
      <c r="M5" s="27"/>
      <c r="N5" s="27"/>
      <c r="O5" s="4" t="s">
        <v>8</v>
      </c>
    </row>
    <row r="6" spans="1:15" ht="15" customHeight="1" x14ac:dyDescent="0.25">
      <c r="A6" s="68"/>
      <c r="B6" s="30"/>
      <c r="C6" s="56"/>
      <c r="D6" s="67"/>
      <c r="E6" s="27"/>
      <c r="F6" s="52"/>
      <c r="G6" s="30"/>
      <c r="H6" s="70"/>
      <c r="I6" s="54"/>
      <c r="J6" s="27"/>
      <c r="K6" s="27"/>
      <c r="L6" s="27"/>
      <c r="M6" s="27"/>
      <c r="N6" s="27"/>
      <c r="O6" s="4" t="s">
        <v>9</v>
      </c>
    </row>
    <row r="7" spans="1:15" ht="15" customHeight="1" x14ac:dyDescent="0.25">
      <c r="A7" s="68"/>
      <c r="B7" s="30"/>
      <c r="C7" s="56"/>
      <c r="D7" s="67"/>
      <c r="E7" s="27"/>
      <c r="F7" s="52"/>
      <c r="G7" s="30"/>
      <c r="H7" s="70"/>
      <c r="I7" s="54"/>
      <c r="J7" s="27"/>
      <c r="K7" s="27"/>
      <c r="L7" s="27"/>
      <c r="M7" s="27"/>
      <c r="N7" s="27"/>
      <c r="O7" s="27"/>
    </row>
    <row r="8" spans="1:15" ht="17.25" customHeight="1" x14ac:dyDescent="0.25">
      <c r="A8" s="24" t="s">
        <v>10</v>
      </c>
      <c r="B8" s="27"/>
      <c r="C8" s="56"/>
      <c r="D8" s="25" t="s">
        <v>10</v>
      </c>
      <c r="E8" s="27"/>
      <c r="F8" s="23" t="s">
        <v>11</v>
      </c>
      <c r="G8" s="30"/>
      <c r="H8" s="70"/>
      <c r="I8" s="12" t="s">
        <v>11</v>
      </c>
      <c r="J8" s="27"/>
      <c r="K8" s="27"/>
      <c r="L8" s="27"/>
      <c r="M8" s="27"/>
      <c r="N8" s="27"/>
      <c r="O8" s="27"/>
    </row>
    <row r="9" spans="1:15" ht="15" customHeight="1" x14ac:dyDescent="0.25">
      <c r="A9" s="24" t="str">
        <f>"AU "&amp;TEXT($I$3,"JJ/MM/AAAA")</f>
        <v>AU 31/12/2019</v>
      </c>
      <c r="B9" s="27"/>
      <c r="C9" s="57"/>
      <c r="D9" s="25" t="str">
        <f>"AU "&amp;TEXT($K$2,"JJ/MM/AAAA")</f>
        <v>AU 31/12/2018</v>
      </c>
      <c r="E9" s="27"/>
      <c r="F9" s="22" t="str">
        <f>"AU "&amp;TEXT($I$3,"JJ/MM/AAAA")</f>
        <v>AU 31/12/2019</v>
      </c>
      <c r="G9" s="32"/>
      <c r="H9" s="71"/>
      <c r="I9" s="12" t="str">
        <f>"AU "&amp;TEXT($K$2,"JJ/MM/AAAA")</f>
        <v>AU 31/12/2018</v>
      </c>
      <c r="J9" s="27"/>
      <c r="K9" s="27"/>
      <c r="L9" s="27"/>
      <c r="M9" s="27"/>
      <c r="N9" s="27"/>
      <c r="O9" s="27"/>
    </row>
    <row r="10" spans="1:15" ht="12" customHeight="1" x14ac:dyDescent="0.25">
      <c r="A10" s="58" t="s">
        <v>12</v>
      </c>
      <c r="B10" s="59"/>
      <c r="C10" s="59"/>
      <c r="D10" s="60"/>
      <c r="E10" s="27"/>
      <c r="F10" s="74" t="s">
        <v>13</v>
      </c>
      <c r="G10" s="75"/>
      <c r="H10" s="75"/>
      <c r="I10" s="76"/>
      <c r="J10" s="27"/>
      <c r="K10" s="27"/>
      <c r="L10" s="27"/>
      <c r="M10" s="27"/>
      <c r="N10" s="27"/>
      <c r="O10" s="27"/>
    </row>
    <row r="11" spans="1:15" ht="12" customHeight="1" x14ac:dyDescent="0.25">
      <c r="A11" s="61"/>
      <c r="B11" s="62"/>
      <c r="C11" s="62"/>
      <c r="D11" s="63"/>
      <c r="E11" s="27"/>
      <c r="F11" s="77"/>
      <c r="G11" s="78"/>
      <c r="H11" s="78"/>
      <c r="I11" s="79"/>
      <c r="J11" s="27"/>
      <c r="K11" s="27"/>
      <c r="L11" s="27"/>
      <c r="M11" s="27"/>
      <c r="N11" s="27"/>
      <c r="O11" s="27"/>
    </row>
    <row r="12" spans="1:15" ht="12" customHeight="1" x14ac:dyDescent="0.25">
      <c r="A12" s="64"/>
      <c r="B12" s="65"/>
      <c r="C12" s="65"/>
      <c r="D12" s="66"/>
      <c r="E12" s="27"/>
      <c r="F12" s="80"/>
      <c r="G12" s="81"/>
      <c r="H12" s="81"/>
      <c r="I12" s="82"/>
      <c r="J12" s="27"/>
      <c r="K12" s="27"/>
      <c r="L12" s="27"/>
      <c r="M12" s="27"/>
      <c r="N12" s="27"/>
      <c r="O12" s="27"/>
    </row>
    <row r="13" spans="1:15" ht="8.2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30"/>
      <c r="K13" s="27"/>
      <c r="L13" s="27"/>
      <c r="M13" s="27"/>
      <c r="N13" s="27"/>
      <c r="O13" s="27"/>
    </row>
    <row r="14" spans="1:15" ht="15" customHeight="1" x14ac:dyDescent="0.25">
      <c r="A14" s="33" t="str">
        <f>_xll.Assistant.XL.RIK_AG("INF04_0_0_0_0_0_0_D=0x0;INF04@E=0,S=1092,G=0,T=0_0,P=-1@E=1,S=1@@@R=A,S=1260,V={0}:R=B,S=1250,V={1}:R=C,S=1005,V={2}:R=D,S=1007,V={3}:R=E,S=1092,V={4}:R=A,S=1251,V=FEMME:",$B$3,$D$3,$F$3,$H$3,$J$2)</f>
        <v/>
      </c>
      <c r="B14" s="31"/>
      <c r="C14" s="31"/>
      <c r="D14" s="34"/>
      <c r="E14" s="27"/>
      <c r="F14" s="33" t="str">
        <f>_xll.Assistant.XL.RIK_AG("INF04_0_0_0_0_0_0_D=0x0;INF04@E=0,S=1092,G=0,T=0_0,P=-1@E=1,S=1@@@R=A,S=1260,V={0}:R=B,S=1250,V={1}:R=C,S=1005,V={2}:R=D,S=1007,V={3}:R=E,S=1092,V={4}:R=A,S=1251,V=HOMME:",$B$3,$D$3,$F$3,$H$3,$J$2)</f>
        <v/>
      </c>
      <c r="G14" s="31"/>
      <c r="H14" s="31"/>
      <c r="I14" s="34"/>
      <c r="J14" s="30"/>
      <c r="K14" s="27"/>
      <c r="L14" s="27"/>
      <c r="M14" s="27"/>
      <c r="N14" s="27"/>
      <c r="O14" s="27"/>
    </row>
    <row r="15" spans="1:15" x14ac:dyDescent="0.25">
      <c r="A15" s="35"/>
      <c r="B15" s="30"/>
      <c r="C15" s="30"/>
      <c r="D15" s="36"/>
      <c r="E15" s="27"/>
      <c r="F15" s="35"/>
      <c r="G15" s="30"/>
      <c r="H15" s="30"/>
      <c r="I15" s="36"/>
      <c r="J15" s="30"/>
      <c r="K15" s="30"/>
      <c r="L15" s="30"/>
      <c r="M15" s="30"/>
      <c r="N15" s="27"/>
      <c r="O15" s="27"/>
    </row>
    <row r="16" spans="1:15" x14ac:dyDescent="0.25">
      <c r="A16" s="35"/>
      <c r="B16" s="30"/>
      <c r="C16" s="30"/>
      <c r="D16" s="36"/>
      <c r="E16" s="27"/>
      <c r="F16" s="35"/>
      <c r="G16" s="30"/>
      <c r="H16" s="30"/>
      <c r="I16" s="36"/>
      <c r="J16" s="30"/>
      <c r="K16" s="27"/>
      <c r="L16" s="27"/>
      <c r="M16" s="27"/>
      <c r="N16" s="27"/>
      <c r="O16" s="27"/>
    </row>
    <row r="17" spans="1:12" x14ac:dyDescent="0.25">
      <c r="A17" s="35"/>
      <c r="B17" s="30"/>
      <c r="C17" s="30"/>
      <c r="D17" s="36"/>
      <c r="E17" s="27"/>
      <c r="F17" s="35"/>
      <c r="G17" s="30"/>
      <c r="H17" s="30"/>
      <c r="I17" s="36"/>
      <c r="J17" s="30"/>
      <c r="K17" s="27"/>
      <c r="L17" s="27"/>
    </row>
    <row r="18" spans="1:12" x14ac:dyDescent="0.25">
      <c r="A18" s="35"/>
      <c r="B18" s="30"/>
      <c r="C18" s="30"/>
      <c r="D18" s="36"/>
      <c r="E18" s="27"/>
      <c r="F18" s="35"/>
      <c r="G18" s="30"/>
      <c r="H18" s="30"/>
      <c r="I18" s="36"/>
      <c r="J18" s="30"/>
      <c r="K18" s="27"/>
      <c r="L18" s="27"/>
    </row>
    <row r="19" spans="1:12" x14ac:dyDescent="0.25">
      <c r="A19" s="35"/>
      <c r="B19" s="30"/>
      <c r="C19" s="30"/>
      <c r="D19" s="36"/>
      <c r="E19" s="27"/>
      <c r="F19" s="35"/>
      <c r="G19" s="30"/>
      <c r="H19" s="30"/>
      <c r="I19" s="36"/>
      <c r="J19" s="30"/>
      <c r="K19" s="27"/>
      <c r="L19" s="27"/>
    </row>
    <row r="20" spans="1:12" x14ac:dyDescent="0.25">
      <c r="A20" s="35"/>
      <c r="B20" s="30"/>
      <c r="C20" s="30"/>
      <c r="D20" s="36"/>
      <c r="E20" s="27"/>
      <c r="F20" s="35"/>
      <c r="G20" s="30"/>
      <c r="H20" s="30"/>
      <c r="I20" s="36"/>
      <c r="J20" s="30"/>
      <c r="K20" s="27"/>
      <c r="L20" s="27"/>
    </row>
    <row r="21" spans="1:12" x14ac:dyDescent="0.25">
      <c r="A21" s="35"/>
      <c r="B21" s="30"/>
      <c r="C21" s="30"/>
      <c r="D21" s="36"/>
      <c r="E21" s="27"/>
      <c r="F21" s="35"/>
      <c r="G21" s="30"/>
      <c r="H21" s="30"/>
      <c r="I21" s="36"/>
      <c r="J21" s="30"/>
      <c r="K21" s="27"/>
      <c r="L21" s="30"/>
    </row>
    <row r="22" spans="1:12" x14ac:dyDescent="0.25">
      <c r="A22" s="35"/>
      <c r="B22" s="30"/>
      <c r="C22" s="30"/>
      <c r="D22" s="36"/>
      <c r="E22" s="27"/>
      <c r="F22" s="35"/>
      <c r="G22" s="30"/>
      <c r="H22" s="30"/>
      <c r="I22" s="36"/>
      <c r="J22" s="30"/>
      <c r="K22" s="27"/>
      <c r="L22" s="27"/>
    </row>
    <row r="23" spans="1:12" x14ac:dyDescent="0.25">
      <c r="A23" s="35"/>
      <c r="B23" s="30"/>
      <c r="C23" s="30"/>
      <c r="D23" s="36"/>
      <c r="E23" s="30"/>
      <c r="F23" s="35"/>
      <c r="G23" s="30"/>
      <c r="H23" s="30"/>
      <c r="I23" s="36"/>
      <c r="J23" s="30"/>
      <c r="K23" s="27"/>
      <c r="L23" s="27"/>
    </row>
    <row r="24" spans="1:12" x14ac:dyDescent="0.25">
      <c r="A24" s="35"/>
      <c r="B24" s="30"/>
      <c r="C24" s="30"/>
      <c r="D24" s="36"/>
      <c r="E24" s="27"/>
      <c r="F24" s="35"/>
      <c r="G24" s="30"/>
      <c r="H24" s="30"/>
      <c r="I24" s="36"/>
      <c r="J24" s="30"/>
      <c r="K24" s="27"/>
      <c r="L24" s="27"/>
    </row>
    <row r="25" spans="1:12" x14ac:dyDescent="0.25">
      <c r="A25" s="37"/>
      <c r="B25" s="32"/>
      <c r="C25" s="32"/>
      <c r="D25" s="38"/>
      <c r="E25" s="27"/>
      <c r="F25" s="37"/>
      <c r="G25" s="32"/>
      <c r="H25" s="32"/>
      <c r="I25" s="38"/>
      <c r="J25" s="30"/>
      <c r="K25" s="27"/>
      <c r="L25" s="27"/>
    </row>
    <row r="26" spans="1:12" ht="12" customHeight="1" x14ac:dyDescent="0.25">
      <c r="A26" s="72" t="s">
        <v>14</v>
      </c>
      <c r="B26" s="73"/>
      <c r="C26" s="73"/>
      <c r="D26" s="73"/>
      <c r="E26" s="73"/>
      <c r="F26" s="73"/>
      <c r="G26" s="73"/>
      <c r="H26" s="73"/>
      <c r="I26" s="86"/>
      <c r="J26" s="27"/>
      <c r="K26" s="27"/>
      <c r="L26" s="27"/>
    </row>
    <row r="27" spans="1:12" ht="12" customHeight="1" x14ac:dyDescent="0.25">
      <c r="A27" s="72"/>
      <c r="B27" s="73"/>
      <c r="C27" s="73"/>
      <c r="D27" s="73"/>
      <c r="E27" s="73"/>
      <c r="F27" s="73"/>
      <c r="G27" s="73"/>
      <c r="H27" s="73"/>
      <c r="I27" s="86"/>
      <c r="J27" s="27"/>
      <c r="K27" s="27"/>
      <c r="L27" s="27"/>
    </row>
    <row r="28" spans="1:12" ht="12" customHeight="1" x14ac:dyDescent="0.25">
      <c r="A28" s="72"/>
      <c r="B28" s="73"/>
      <c r="C28" s="73"/>
      <c r="D28" s="73"/>
      <c r="E28" s="73"/>
      <c r="F28" s="73"/>
      <c r="G28" s="73"/>
      <c r="H28" s="73"/>
      <c r="I28" s="86"/>
      <c r="J28" s="27"/>
      <c r="K28" s="30"/>
      <c r="L28" s="27"/>
    </row>
    <row r="29" spans="1:12" ht="7.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30"/>
      <c r="K29" s="27"/>
      <c r="L29" s="27"/>
    </row>
    <row r="30" spans="1:12" x14ac:dyDescent="0.25">
      <c r="A30" s="33" t="str">
        <f>_xll.Assistant.XL.RIK_AG("INF04_0_0_0_0_0_0_D=0x0;INF04@E=0,S=1092,G=0,T=0_0,P=-1@E=1,S=1@E=0,S=1251,G=0,T=0_0,P=-1@@R=A,S=1260,V={0}:R=B,S=1250,V={1}:R=C,S=1005,V={2}:R=D,S=1007,V={3}:R=E,S=1092,V={4}:",$B$3,$D$3,$F$3,$H$3,$J$2)</f>
        <v/>
      </c>
      <c r="B30" s="39"/>
      <c r="C30" s="39"/>
      <c r="D30" s="39"/>
      <c r="E30" s="13"/>
      <c r="F30" s="31"/>
      <c r="G30" s="31"/>
      <c r="H30" s="31"/>
      <c r="I30" s="34"/>
      <c r="J30" s="30"/>
      <c r="K30" s="27"/>
      <c r="L30" s="27"/>
    </row>
    <row r="31" spans="1:12" ht="33" x14ac:dyDescent="0.25">
      <c r="A31" s="14"/>
      <c r="B31" s="15"/>
      <c r="C31" s="40"/>
      <c r="D31" s="16"/>
      <c r="E31" s="17"/>
      <c r="F31" s="30"/>
      <c r="G31" s="30"/>
      <c r="H31" s="30"/>
      <c r="I31" s="36"/>
      <c r="J31" s="30"/>
      <c r="K31" s="27"/>
      <c r="L31" s="27"/>
    </row>
    <row r="32" spans="1:12" ht="33" x14ac:dyDescent="0.25">
      <c r="A32" s="14"/>
      <c r="B32" s="15"/>
      <c r="C32" s="40"/>
      <c r="D32" s="16"/>
      <c r="E32" s="17"/>
      <c r="F32" s="30"/>
      <c r="G32" s="30"/>
      <c r="H32" s="30"/>
      <c r="I32" s="36"/>
      <c r="J32" s="30"/>
      <c r="K32" s="27"/>
      <c r="L32" s="27"/>
    </row>
    <row r="33" spans="1:10" ht="17.25" x14ac:dyDescent="0.25">
      <c r="A33" s="14"/>
      <c r="B33" s="18"/>
      <c r="C33" s="19"/>
      <c r="D33" s="20"/>
      <c r="E33" s="17"/>
      <c r="F33" s="30"/>
      <c r="G33" s="30"/>
      <c r="H33" s="30"/>
      <c r="I33" s="36"/>
      <c r="J33" s="30"/>
    </row>
    <row r="34" spans="1:10" x14ac:dyDescent="0.25">
      <c r="A34" s="41"/>
      <c r="B34" s="42"/>
      <c r="C34" s="42"/>
      <c r="D34" s="42"/>
      <c r="E34" s="42"/>
      <c r="F34" s="32"/>
      <c r="G34" s="32"/>
      <c r="H34" s="32"/>
      <c r="I34" s="38"/>
      <c r="J34" s="30"/>
    </row>
    <row r="35" spans="1:10" ht="12" customHeight="1" x14ac:dyDescent="0.25">
      <c r="A35" s="83" t="s">
        <v>15</v>
      </c>
      <c r="B35" s="84"/>
      <c r="C35" s="84"/>
      <c r="D35" s="84"/>
      <c r="E35" s="84"/>
      <c r="F35" s="84"/>
      <c r="G35" s="84"/>
      <c r="H35" s="84"/>
      <c r="I35" s="84"/>
      <c r="J35" s="27"/>
    </row>
    <row r="36" spans="1:10" ht="12" customHeight="1" x14ac:dyDescent="0.25">
      <c r="A36" s="72"/>
      <c r="B36" s="73"/>
      <c r="C36" s="73"/>
      <c r="D36" s="73"/>
      <c r="E36" s="73"/>
      <c r="F36" s="73"/>
      <c r="G36" s="73"/>
      <c r="H36" s="73"/>
      <c r="I36" s="73"/>
      <c r="J36" s="27"/>
    </row>
    <row r="37" spans="1:10" ht="12" customHeigh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27"/>
    </row>
    <row r="38" spans="1:10" ht="7.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33" t="str">
        <f>_xll.Assistant.XL.RIK_AG("INF04_0_0_0_0_0_0_D=0x0;INF04@E=0,S=1255,G=0,T=0_0,P=-1@L=Présents,E=1,F=SI([1251]=HOMME;[1];[1]*-1),Y=0@E=0,S=1044,G=0,T=0_0,P=-1@@R=A,S=1260,V={0}:R=B,S=1250,V={1}:R=C,S=1005,V={2}:R=D,S=1007,V={3}:R=E,S=1018,V={4}:R=F"&amp;",S=1,V=&lt;&gt;0:",$B$3,$D$3,$F$3,$H$3,$I$3)</f>
        <v/>
      </c>
      <c r="B39" s="31"/>
      <c r="C39" s="31"/>
      <c r="D39" s="34"/>
      <c r="E39" s="43"/>
      <c r="F39" s="33" t="str">
        <f>_xll.Assistant.XL.RIK_AG("INF04_0_0_0_0_0_0_D=0x0;INF04@E=0,S=1063,G=0,T=0_0,P=-1@L=Présents,E=1,F=SI([1251]=HOMME;[1];[1]*-1),Y=0@E=0,S=1044,G=0,T=0_0,P=-1@@R=A,S=1260,V={0}:R=B,S=1250,V={1}:R=C,S=1005,V={2}:R=D,S=1007,V={3}:R=E,S=1018,V={4}:R=F"&amp;",S=1,V=&lt;&gt;0:",$B$3,$D$3,$F$3,$H$3,$I$3)</f>
        <v/>
      </c>
      <c r="G39" s="31"/>
      <c r="H39" s="31"/>
      <c r="I39" s="34"/>
      <c r="J39" s="27"/>
    </row>
    <row r="40" spans="1:10" x14ac:dyDescent="0.25">
      <c r="A40" s="35"/>
      <c r="B40" s="30"/>
      <c r="C40" s="30"/>
      <c r="D40" s="36"/>
      <c r="E40" s="43"/>
      <c r="F40" s="30"/>
      <c r="G40" s="30"/>
      <c r="H40" s="30"/>
      <c r="I40" s="36"/>
      <c r="J40" s="27"/>
    </row>
    <row r="41" spans="1:10" x14ac:dyDescent="0.25">
      <c r="A41" s="35"/>
      <c r="B41" s="30"/>
      <c r="C41" s="30"/>
      <c r="D41" s="36"/>
      <c r="E41" s="43"/>
      <c r="F41" s="30"/>
      <c r="G41" s="30"/>
      <c r="H41" s="30"/>
      <c r="I41" s="36"/>
      <c r="J41" s="27"/>
    </row>
    <row r="42" spans="1:10" x14ac:dyDescent="0.25">
      <c r="A42" s="35"/>
      <c r="B42" s="30"/>
      <c r="C42" s="30"/>
      <c r="D42" s="36"/>
      <c r="E42" s="43"/>
      <c r="F42" s="30"/>
      <c r="G42" s="30"/>
      <c r="H42" s="30"/>
      <c r="I42" s="36"/>
      <c r="J42" s="27"/>
    </row>
    <row r="43" spans="1:10" x14ac:dyDescent="0.25">
      <c r="A43" s="35"/>
      <c r="B43" s="30"/>
      <c r="C43" s="30"/>
      <c r="D43" s="36"/>
      <c r="E43" s="43"/>
      <c r="F43" s="30"/>
      <c r="G43" s="30"/>
      <c r="H43" s="30"/>
      <c r="I43" s="36"/>
      <c r="J43" s="27"/>
    </row>
    <row r="44" spans="1:10" x14ac:dyDescent="0.25">
      <c r="A44" s="35"/>
      <c r="B44" s="30"/>
      <c r="C44" s="30"/>
      <c r="D44" s="36"/>
      <c r="E44" s="43"/>
      <c r="F44" s="30"/>
      <c r="G44" s="30"/>
      <c r="H44" s="30"/>
      <c r="I44" s="36"/>
      <c r="J44" s="27"/>
    </row>
    <row r="45" spans="1:10" x14ac:dyDescent="0.25">
      <c r="A45" s="35"/>
      <c r="B45" s="30"/>
      <c r="C45" s="30"/>
      <c r="D45" s="36"/>
      <c r="E45" s="43"/>
      <c r="F45" s="30"/>
      <c r="G45" s="30"/>
      <c r="H45" s="30"/>
      <c r="I45" s="36"/>
      <c r="J45" s="27"/>
    </row>
    <row r="46" spans="1:10" x14ac:dyDescent="0.25">
      <c r="A46" s="35"/>
      <c r="B46" s="30"/>
      <c r="C46" s="30"/>
      <c r="D46" s="36"/>
      <c r="E46" s="43"/>
      <c r="F46" s="30"/>
      <c r="G46" s="30"/>
      <c r="H46" s="30"/>
      <c r="I46" s="36"/>
      <c r="J46" s="27"/>
    </row>
    <row r="47" spans="1:10" x14ac:dyDescent="0.25">
      <c r="A47" s="35"/>
      <c r="B47" s="30"/>
      <c r="C47" s="30"/>
      <c r="D47" s="36"/>
      <c r="E47" s="43"/>
      <c r="F47" s="30"/>
      <c r="G47" s="30"/>
      <c r="H47" s="30"/>
      <c r="I47" s="36"/>
      <c r="J47" s="27"/>
    </row>
    <row r="48" spans="1:10" x14ac:dyDescent="0.25">
      <c r="A48" s="35"/>
      <c r="B48" s="30"/>
      <c r="C48" s="30"/>
      <c r="D48" s="36"/>
      <c r="E48" s="43"/>
      <c r="F48" s="30"/>
      <c r="G48" s="30"/>
      <c r="H48" s="30"/>
      <c r="I48" s="36"/>
      <c r="J48" s="27"/>
    </row>
    <row r="49" spans="1:9" x14ac:dyDescent="0.25">
      <c r="A49" s="35"/>
      <c r="B49" s="30"/>
      <c r="C49" s="30"/>
      <c r="D49" s="36"/>
      <c r="E49" s="43"/>
      <c r="F49" s="30"/>
      <c r="G49" s="30"/>
      <c r="H49" s="30"/>
      <c r="I49" s="36"/>
    </row>
    <row r="50" spans="1:9" x14ac:dyDescent="0.25">
      <c r="A50" s="35"/>
      <c r="B50" s="30"/>
      <c r="C50" s="30"/>
      <c r="D50" s="36"/>
      <c r="E50" s="43"/>
      <c r="F50" s="30"/>
      <c r="G50" s="30"/>
      <c r="H50" s="30"/>
      <c r="I50" s="36"/>
    </row>
    <row r="51" spans="1:9" x14ac:dyDescent="0.25">
      <c r="A51" s="35"/>
      <c r="B51" s="30"/>
      <c r="C51" s="30"/>
      <c r="D51" s="36"/>
      <c r="E51" s="43"/>
      <c r="F51" s="30"/>
      <c r="G51" s="30"/>
      <c r="H51" s="30"/>
      <c r="I51" s="36"/>
    </row>
    <row r="52" spans="1:9" x14ac:dyDescent="0.25">
      <c r="A52" s="37"/>
      <c r="B52" s="32"/>
      <c r="C52" s="32"/>
      <c r="D52" s="38"/>
      <c r="E52" s="43"/>
      <c r="F52" s="32"/>
      <c r="G52" s="32"/>
      <c r="H52" s="32"/>
      <c r="I52" s="38"/>
    </row>
    <row r="53" spans="1:9" ht="15" customHeight="1" x14ac:dyDescent="0.25">
      <c r="A53" s="83" t="s">
        <v>16</v>
      </c>
      <c r="B53" s="84"/>
      <c r="C53" s="84"/>
      <c r="D53" s="84"/>
      <c r="E53" s="26"/>
      <c r="F53" s="83" t="s">
        <v>17</v>
      </c>
      <c r="G53" s="84"/>
      <c r="H53" s="84"/>
      <c r="I53" s="84"/>
    </row>
    <row r="54" spans="1:9" ht="15" customHeight="1" x14ac:dyDescent="0.25">
      <c r="A54" s="72"/>
      <c r="B54" s="73"/>
      <c r="C54" s="73"/>
      <c r="D54" s="73"/>
      <c r="E54" s="26"/>
      <c r="F54" s="72"/>
      <c r="G54" s="73"/>
      <c r="H54" s="73"/>
      <c r="I54" s="73"/>
    </row>
    <row r="55" spans="1:9" ht="15" customHeight="1" x14ac:dyDescent="0.25">
      <c r="A55" s="72"/>
      <c r="B55" s="73"/>
      <c r="C55" s="73"/>
      <c r="D55" s="73"/>
      <c r="E55" s="26"/>
      <c r="F55" s="72"/>
      <c r="G55" s="73"/>
      <c r="H55" s="73"/>
      <c r="I55" s="73"/>
    </row>
    <row r="57" spans="1:9" ht="24.95" customHeight="1" x14ac:dyDescent="0.25">
      <c r="A57" s="33" t="str">
        <f>_xll.Assistant.XL.RIK_AG("INF04_0_3_0_0_0_0_D=0x0;INF04@E=0,S=1081,G=0,T=0_0,P=-1@E=1,S=1@@@R=A,S=1260,V={0}:R=B,S=1250,V={1}:R=C,S=1005,V={2}:R=D,S=1007,V={3}:R=E,S=1018,V={4}:R=F,S=1,V=&lt;&gt;0:R=G,S=1251,V=FEMME:",$B$3,$D$3,$F$3,$H$3,$I$3)</f>
        <v/>
      </c>
      <c r="B57" s="31"/>
      <c r="C57" s="31"/>
      <c r="D57" s="34"/>
      <c r="E57" s="27"/>
      <c r="F57" s="33" t="str">
        <f>_xll.Assistant.XL.RIK_AG("INF04_0_3_0_0_0_0_D=0x0;INF04@E=0,S=1081,G=0,T=0_0,P=-1@E=1,S=1@@@R=A,S=1260,V={0}:R=B,S=1250,V={1}:R=C,S=1005,V={2}:R=D,S=1007,V={3}:R=E,S=1018,V={4}:R=F,S=1,V=&lt;&gt;0:R=A,S=1251,V=HOMME:",$B$3,$D$3,$F$3,$H$3,$I$3)</f>
        <v/>
      </c>
      <c r="G57" s="31"/>
      <c r="H57" s="31"/>
      <c r="I57" s="34"/>
    </row>
    <row r="58" spans="1:9" ht="24.95" customHeight="1" x14ac:dyDescent="0.25">
      <c r="A58" s="35"/>
      <c r="B58" s="30"/>
      <c r="C58" s="30"/>
      <c r="D58" s="36"/>
      <c r="E58" s="27"/>
      <c r="F58" s="35"/>
      <c r="G58" s="30"/>
      <c r="H58" s="30"/>
      <c r="I58" s="36"/>
    </row>
    <row r="59" spans="1:9" ht="24.95" customHeight="1" x14ac:dyDescent="0.25">
      <c r="A59" s="35"/>
      <c r="B59" s="30"/>
      <c r="C59" s="30"/>
      <c r="D59" s="36"/>
      <c r="E59" s="27"/>
      <c r="F59" s="35"/>
      <c r="G59" s="30"/>
      <c r="H59" s="30"/>
      <c r="I59" s="36"/>
    </row>
    <row r="60" spans="1:9" ht="24.95" customHeight="1" x14ac:dyDescent="0.25">
      <c r="A60" s="35"/>
      <c r="B60" s="30"/>
      <c r="C60" s="30"/>
      <c r="D60" s="36"/>
      <c r="E60" s="27"/>
      <c r="F60" s="35"/>
      <c r="G60" s="30"/>
      <c r="H60" s="30"/>
      <c r="I60" s="36"/>
    </row>
    <row r="61" spans="1:9" ht="24.95" customHeight="1" x14ac:dyDescent="0.25">
      <c r="A61" s="35"/>
      <c r="B61" s="30"/>
      <c r="C61" s="30"/>
      <c r="D61" s="36"/>
      <c r="E61" s="27"/>
      <c r="F61" s="35"/>
      <c r="G61" s="30"/>
      <c r="H61" s="30"/>
      <c r="I61" s="36"/>
    </row>
    <row r="62" spans="1:9" ht="24.95" customHeight="1" x14ac:dyDescent="0.25">
      <c r="A62" s="35"/>
      <c r="B62" s="30"/>
      <c r="C62" s="30"/>
      <c r="D62" s="36"/>
      <c r="E62" s="27"/>
      <c r="F62" s="35"/>
      <c r="G62" s="30"/>
      <c r="H62" s="30"/>
      <c r="I62" s="36"/>
    </row>
    <row r="63" spans="1:9" ht="24.95" customHeight="1" x14ac:dyDescent="0.25">
      <c r="A63" s="35"/>
      <c r="B63" s="30"/>
      <c r="C63" s="30"/>
      <c r="D63" s="36"/>
      <c r="E63" s="27"/>
      <c r="F63" s="35"/>
      <c r="G63" s="30"/>
      <c r="H63" s="30"/>
      <c r="I63" s="36"/>
    </row>
    <row r="64" spans="1:9" ht="24.95" customHeight="1" x14ac:dyDescent="0.25">
      <c r="A64" s="35"/>
      <c r="B64" s="30"/>
      <c r="C64" s="30"/>
      <c r="D64" s="36"/>
      <c r="E64" s="27"/>
      <c r="F64" s="35"/>
      <c r="G64" s="30"/>
      <c r="H64" s="30"/>
      <c r="I64" s="36"/>
    </row>
    <row r="65" spans="1:9" ht="24.95" customHeight="1" x14ac:dyDescent="0.25">
      <c r="A65" s="35"/>
      <c r="B65" s="30"/>
      <c r="C65" s="30"/>
      <c r="D65" s="36"/>
      <c r="E65" s="27"/>
      <c r="F65" s="35"/>
      <c r="G65" s="30"/>
      <c r="H65" s="30"/>
      <c r="I65" s="36"/>
    </row>
    <row r="66" spans="1:9" ht="24.95" customHeight="1" x14ac:dyDescent="0.25">
      <c r="A66" s="35"/>
      <c r="B66" s="30"/>
      <c r="C66" s="30"/>
      <c r="D66" s="36"/>
      <c r="E66" s="27"/>
      <c r="F66" s="35"/>
      <c r="G66" s="30"/>
      <c r="H66" s="30"/>
      <c r="I66" s="36"/>
    </row>
    <row r="67" spans="1:9" ht="24.95" customHeight="1" x14ac:dyDescent="0.25">
      <c r="A67" s="35"/>
      <c r="B67" s="30"/>
      <c r="C67" s="30"/>
      <c r="D67" s="36"/>
      <c r="E67" s="27"/>
      <c r="F67" s="35"/>
      <c r="G67" s="30"/>
      <c r="H67" s="30"/>
      <c r="I67" s="36"/>
    </row>
    <row r="68" spans="1:9" ht="24.95" customHeight="1" x14ac:dyDescent="0.25">
      <c r="A68" s="35"/>
      <c r="B68" s="30"/>
      <c r="C68" s="30"/>
      <c r="D68" s="36"/>
      <c r="E68" s="27"/>
      <c r="F68" s="37"/>
      <c r="G68" s="32"/>
      <c r="H68" s="32"/>
      <c r="I68" s="38"/>
    </row>
    <row r="69" spans="1:9" ht="12" customHeight="1" x14ac:dyDescent="0.25">
      <c r="A69" s="85" t="s">
        <v>18</v>
      </c>
      <c r="B69" s="73"/>
      <c r="C69" s="73"/>
      <c r="D69" s="73"/>
      <c r="E69" s="73"/>
      <c r="F69" s="73"/>
      <c r="G69" s="73"/>
      <c r="H69" s="73"/>
      <c r="I69" s="86"/>
    </row>
    <row r="70" spans="1:9" ht="12" customHeight="1" x14ac:dyDescent="0.25">
      <c r="A70" s="85"/>
      <c r="B70" s="73"/>
      <c r="C70" s="73"/>
      <c r="D70" s="73"/>
      <c r="E70" s="73"/>
      <c r="F70" s="73"/>
      <c r="G70" s="73"/>
      <c r="H70" s="73"/>
      <c r="I70" s="86"/>
    </row>
    <row r="71" spans="1:9" ht="12" customHeight="1" x14ac:dyDescent="0.25">
      <c r="A71" s="85"/>
      <c r="B71" s="73"/>
      <c r="C71" s="73"/>
      <c r="D71" s="73"/>
      <c r="E71" s="73"/>
      <c r="F71" s="73"/>
      <c r="G71" s="73"/>
      <c r="H71" s="73"/>
      <c r="I71" s="86"/>
    </row>
    <row r="73" spans="1:9" ht="24.95" customHeight="1" x14ac:dyDescent="0.25">
      <c r="A73" s="33" t="str">
        <f>_xll.Assistant.XL.RIK_AG("INF04_0_3_0_0_0_0_D=0x0;INF04@E=0,S=1097,G=0,T=0_1,P=-1@E=1,S=1@@@R=A,S=1260,V={0}:R=B,S=1250,V={1}:R=C,S=1005,V={2}:R=D,S=1007,V={3}:R=E,S=1018,V={4}:R=F,S=1,V=&lt;&gt;0:R=A,S=1251,V=FEMME:",$B$3,$D$3,$F$3,$H$3,$I$3)</f>
        <v/>
      </c>
      <c r="B73" s="31"/>
      <c r="C73" s="31"/>
      <c r="D73" s="34"/>
      <c r="E73" s="27"/>
      <c r="F73" s="33" t="str">
        <f>_xll.Assistant.XL.RIK_AG("INF04_0_3_0_0_0_0_D=0x0;INF04@E=0,S=1097,G=0,T=0_1,P=-1@E=1,S=1@@@R=A,S=1260,V={0}:R=B,S=1250,V={1}:R=C,S=1005,V={2}:R=D,S=1007,V={3}:R=E,S=1018,V={4}:R=F,S=1,V=&lt;&gt;0:R=G,S=1251,V=HOMME:",$B$3,$D$3,$F$3,$H$3,$I$3)</f>
        <v/>
      </c>
      <c r="G73" s="31"/>
      <c r="H73" s="31"/>
      <c r="I73" s="34"/>
    </row>
    <row r="74" spans="1:9" ht="24.95" customHeight="1" x14ac:dyDescent="0.25">
      <c r="A74" s="35"/>
      <c r="B74" s="30"/>
      <c r="C74" s="30"/>
      <c r="D74" s="36"/>
      <c r="E74" s="27"/>
      <c r="F74" s="35"/>
      <c r="G74" s="30"/>
      <c r="H74" s="30"/>
      <c r="I74" s="36"/>
    </row>
    <row r="75" spans="1:9" ht="24.95" customHeight="1" x14ac:dyDescent="0.25">
      <c r="A75" s="35"/>
      <c r="B75" s="30"/>
      <c r="C75" s="30"/>
      <c r="D75" s="36"/>
      <c r="E75" s="27"/>
      <c r="F75" s="35"/>
      <c r="G75" s="30"/>
      <c r="H75" s="30"/>
      <c r="I75" s="36"/>
    </row>
    <row r="76" spans="1:9" ht="24.95" customHeight="1" x14ac:dyDescent="0.25">
      <c r="A76" s="35"/>
      <c r="B76" s="30"/>
      <c r="C76" s="30"/>
      <c r="D76" s="36"/>
      <c r="E76" s="27"/>
      <c r="F76" s="35"/>
      <c r="G76" s="30"/>
      <c r="H76" s="30"/>
      <c r="I76" s="36"/>
    </row>
    <row r="77" spans="1:9" ht="24.95" customHeight="1" x14ac:dyDescent="0.25">
      <c r="A77" s="35"/>
      <c r="B77" s="30"/>
      <c r="C77" s="30"/>
      <c r="D77" s="36"/>
      <c r="E77" s="27"/>
      <c r="F77" s="35"/>
      <c r="G77" s="30"/>
      <c r="H77" s="30"/>
      <c r="I77" s="36"/>
    </row>
    <row r="78" spans="1:9" ht="24.95" customHeight="1" x14ac:dyDescent="0.25">
      <c r="A78" s="35"/>
      <c r="B78" s="30"/>
      <c r="C78" s="30"/>
      <c r="D78" s="36"/>
      <c r="E78" s="27"/>
      <c r="F78" s="35"/>
      <c r="G78" s="30"/>
      <c r="H78" s="30"/>
      <c r="I78" s="36"/>
    </row>
    <row r="79" spans="1:9" ht="24.95" customHeight="1" x14ac:dyDescent="0.25">
      <c r="A79" s="35"/>
      <c r="B79" s="30"/>
      <c r="C79" s="30"/>
      <c r="D79" s="36"/>
      <c r="E79" s="27"/>
      <c r="F79" s="35"/>
      <c r="G79" s="30"/>
      <c r="H79" s="30"/>
      <c r="I79" s="36"/>
    </row>
    <row r="80" spans="1:9" ht="24.95" customHeight="1" x14ac:dyDescent="0.25">
      <c r="A80" s="35"/>
      <c r="B80" s="30"/>
      <c r="C80" s="30"/>
      <c r="D80" s="36"/>
      <c r="E80" s="27"/>
      <c r="F80" s="35"/>
      <c r="G80" s="30"/>
      <c r="H80" s="30"/>
      <c r="I80" s="36"/>
    </row>
    <row r="81" spans="1:9" ht="24.95" customHeight="1" x14ac:dyDescent="0.25">
      <c r="A81" s="35"/>
      <c r="B81" s="30"/>
      <c r="C81" s="30"/>
      <c r="D81" s="36"/>
      <c r="E81" s="27"/>
      <c r="F81" s="35"/>
      <c r="G81" s="30"/>
      <c r="H81" s="30"/>
      <c r="I81" s="36"/>
    </row>
    <row r="82" spans="1:9" ht="24.95" customHeight="1" x14ac:dyDescent="0.25">
      <c r="A82" s="35"/>
      <c r="B82" s="30"/>
      <c r="C82" s="30"/>
      <c r="D82" s="36"/>
      <c r="E82" s="27"/>
      <c r="F82" s="35"/>
      <c r="G82" s="30"/>
      <c r="H82" s="30"/>
      <c r="I82" s="36"/>
    </row>
    <row r="83" spans="1:9" ht="24.95" customHeight="1" x14ac:dyDescent="0.25">
      <c r="A83" s="35"/>
      <c r="B83" s="30"/>
      <c r="C83" s="30"/>
      <c r="D83" s="36"/>
      <c r="E83" s="27"/>
      <c r="F83" s="35"/>
      <c r="G83" s="30"/>
      <c r="H83" s="30"/>
      <c r="I83" s="36"/>
    </row>
    <row r="84" spans="1:9" ht="24.95" customHeight="1" x14ac:dyDescent="0.25">
      <c r="A84" s="37"/>
      <c r="B84" s="32"/>
      <c r="C84" s="32"/>
      <c r="D84" s="38"/>
      <c r="E84" s="27"/>
      <c r="F84" s="37"/>
      <c r="G84" s="32"/>
      <c r="H84" s="32"/>
      <c r="I84" s="38"/>
    </row>
    <row r="85" spans="1:9" ht="15" customHeight="1" x14ac:dyDescent="0.25">
      <c r="A85" s="72" t="s">
        <v>19</v>
      </c>
      <c r="B85" s="73"/>
      <c r="C85" s="73"/>
      <c r="D85" s="73"/>
      <c r="E85" s="73"/>
      <c r="F85" s="73"/>
      <c r="G85" s="73"/>
      <c r="H85" s="73"/>
      <c r="I85" s="73"/>
    </row>
    <row r="86" spans="1:9" ht="15" customHeight="1" x14ac:dyDescent="0.25">
      <c r="A86" s="72"/>
      <c r="B86" s="73"/>
      <c r="C86" s="73"/>
      <c r="D86" s="73"/>
      <c r="E86" s="73"/>
      <c r="F86" s="73"/>
      <c r="G86" s="73"/>
      <c r="H86" s="73"/>
      <c r="I86" s="73"/>
    </row>
    <row r="87" spans="1:9" ht="15" customHeight="1" x14ac:dyDescent="0.25">
      <c r="A87" s="72"/>
      <c r="B87" s="73"/>
      <c r="C87" s="73"/>
      <c r="D87" s="73"/>
      <c r="E87" s="73"/>
      <c r="F87" s="73"/>
      <c r="G87" s="73"/>
      <c r="H87" s="73"/>
      <c r="I87" s="73"/>
    </row>
  </sheetData>
  <mergeCells count="15">
    <mergeCell ref="A85:I87"/>
    <mergeCell ref="F10:I12"/>
    <mergeCell ref="A35:I37"/>
    <mergeCell ref="A69:I71"/>
    <mergeCell ref="A26:I28"/>
    <mergeCell ref="A53:D55"/>
    <mergeCell ref="F53:I55"/>
    <mergeCell ref="A1:G1"/>
    <mergeCell ref="F5:F7"/>
    <mergeCell ref="I5:I7"/>
    <mergeCell ref="C5:C9"/>
    <mergeCell ref="A10:D12"/>
    <mergeCell ref="D5:D7"/>
    <mergeCell ref="A5:A7"/>
    <mergeCell ref="H5:H9"/>
  </mergeCells>
  <dataValidations count="1">
    <dataValidation type="list" allowBlank="1" showInputMessage="1" showErrorMessage="1" sqref="I4" xr:uid="{00000000-0002-0000-0000-000000000000}">
      <formula1>$O$2:$O$6</formula1>
    </dataValidation>
  </dataValidations>
  <pageMargins left="0.7" right="0.7" top="0.75" bottom="0.75" header="0.3" footer="0.3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8B81-D5E4-4BBD-9149-12C2D0CF4C2A}">
  <dimension ref="A1:C7"/>
  <sheetViews>
    <sheetView showGridLines="0" workbookViewId="0">
      <selection activeCell="B5" sqref="B5"/>
    </sheetView>
  </sheetViews>
  <sheetFormatPr baseColWidth="10" defaultColWidth="11.42578125" defaultRowHeight="15" x14ac:dyDescent="0.25"/>
  <cols>
    <col min="1" max="1" width="8.5703125" customWidth="1"/>
    <col min="2" max="2" width="85.140625" bestFit="1" customWidth="1"/>
  </cols>
  <sheetData>
    <row r="1" spans="1:3" x14ac:dyDescent="0.25">
      <c r="A1" s="44" t="s">
        <v>21</v>
      </c>
      <c r="B1" s="44" t="s">
        <v>22</v>
      </c>
      <c r="C1" s="44" t="s">
        <v>23</v>
      </c>
    </row>
    <row r="2" spans="1:3" x14ac:dyDescent="0.25">
      <c r="A2" s="44">
        <v>1</v>
      </c>
      <c r="B2" s="44" t="s">
        <v>24</v>
      </c>
      <c r="C2" s="45">
        <v>43191</v>
      </c>
    </row>
    <row r="3" spans="1:3" x14ac:dyDescent="0.25">
      <c r="A3" s="44">
        <v>2</v>
      </c>
      <c r="B3" s="46" t="s">
        <v>25</v>
      </c>
      <c r="C3" s="47">
        <v>43669</v>
      </c>
    </row>
    <row r="4" spans="1:3" x14ac:dyDescent="0.25">
      <c r="A4" s="44">
        <v>3</v>
      </c>
      <c r="B4" s="44" t="s">
        <v>28</v>
      </c>
      <c r="C4" s="45"/>
    </row>
    <row r="5" spans="1:3" x14ac:dyDescent="0.25">
      <c r="B5" s="48"/>
    </row>
    <row r="6" spans="1:3" x14ac:dyDescent="0.25">
      <c r="B6" s="48"/>
    </row>
    <row r="7" spans="1:3" x14ac:dyDescent="0.25">
      <c r="B7" s="4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DD4AC-24E6-42E1-87A1-72E740406F03}">
  <dimension ref="A1:C2"/>
  <sheetViews>
    <sheetView workbookViewId="0"/>
  </sheetViews>
  <sheetFormatPr baseColWidth="10" defaultRowHeight="15" x14ac:dyDescent="0.25"/>
  <sheetData>
    <row r="1" spans="1:3" ht="409.5" x14ac:dyDescent="0.25">
      <c r="C1" s="1" t="s">
        <v>29</v>
      </c>
    </row>
    <row r="2" spans="1:3" ht="210" x14ac:dyDescent="0.25">
      <c r="A2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Analyse Effectifs</vt:lpstr>
      <vt:lpstr>Version</vt:lpstr>
      <vt:lpstr>'Analyse Effectifs'!Zone_d_impression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Anthony TARLE</cp:lastModifiedBy>
  <cp:revision/>
  <dcterms:created xsi:type="dcterms:W3CDTF">2017-03-01T15:31:49Z</dcterms:created>
  <dcterms:modified xsi:type="dcterms:W3CDTF">2020-10-27T09:20:38Z</dcterms:modified>
  <cp:category/>
  <cp:contentStatus/>
</cp:coreProperties>
</file>